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65476" windowWidth="21640" windowHeight="13780" tabRatio="971" activeTab="0"/>
  </bookViews>
  <sheets>
    <sheet name="9 Temp" sheetId="1" r:id="rId1"/>
    <sheet name="18 Temp" sheetId="2" r:id="rId2"/>
    <sheet name="@ GC" sheetId="3" r:id="rId3"/>
  </sheets>
  <definedNames/>
  <calcPr fullCalcOnLoad="1"/>
</workbook>
</file>

<file path=xl/sharedStrings.xml><?xml version="1.0" encoding="utf-8"?>
<sst xmlns="http://schemas.openxmlformats.org/spreadsheetml/2006/main" count="376" uniqueCount="125">
  <si>
    <t>Haley Bals</t>
  </si>
  <si>
    <t>Katelyn Belding</t>
  </si>
  <si>
    <t>Shantelle Brown</t>
  </si>
  <si>
    <t>Hannah Mitchell</t>
  </si>
  <si>
    <t>Gabby Hogue</t>
  </si>
  <si>
    <t>Morgan Parish</t>
  </si>
  <si>
    <t>Haley Bals Lenox 57</t>
  </si>
  <si>
    <t>Alyssa Brink Riverside 53</t>
  </si>
  <si>
    <t>Tyler Krueger Riverside 39</t>
  </si>
  <si>
    <t>Collin Giegerich CAM 42</t>
  </si>
  <si>
    <t>CAM</t>
  </si>
  <si>
    <t>AC</t>
  </si>
  <si>
    <t>Holly Baiotto</t>
  </si>
  <si>
    <t>Nathan Walton</t>
  </si>
  <si>
    <t>7th</t>
  </si>
  <si>
    <t>Abby Keyt</t>
  </si>
  <si>
    <t>Coach: Michael Rogers</t>
  </si>
  <si>
    <t>Girls</t>
  </si>
  <si>
    <t>+/-</t>
  </si>
  <si>
    <t>Coach:</t>
  </si>
  <si>
    <t>Chris Shroyer</t>
  </si>
  <si>
    <t>Zeb Osen</t>
  </si>
  <si>
    <t>Jared Baier</t>
  </si>
  <si>
    <t>Ross Wesselmann</t>
  </si>
  <si>
    <t>Willy Seiler</t>
  </si>
  <si>
    <t>Bryon Koster</t>
  </si>
  <si>
    <t>Kelsey Bailey</t>
  </si>
  <si>
    <t>Keely Edwards</t>
  </si>
  <si>
    <t>Katelyn Miner</t>
  </si>
  <si>
    <t>Robin Papousek</t>
  </si>
  <si>
    <t>Alex Potzner</t>
  </si>
  <si>
    <t>Zoe Woods</t>
  </si>
  <si>
    <t>Marie Ahrens</t>
  </si>
  <si>
    <t>Kennedy Nelsen</t>
  </si>
  <si>
    <t>Mallory Osen</t>
  </si>
  <si>
    <t>Tyra Wickland</t>
  </si>
  <si>
    <t>Hannah Woods</t>
  </si>
  <si>
    <t>Allison Ridgeway</t>
  </si>
  <si>
    <t>Kenzie Moore</t>
  </si>
  <si>
    <t>AC</t>
  </si>
  <si>
    <t>CAM, AC, Lexon &amp; Riverside</t>
  </si>
  <si>
    <t>Sunny</t>
  </si>
  <si>
    <t>Konnor Wendt</t>
  </si>
  <si>
    <t>Tyler McAfee</t>
  </si>
  <si>
    <t>Kade Nelson</t>
  </si>
  <si>
    <t>Tanner Williamson</t>
  </si>
  <si>
    <t>Lenox</t>
  </si>
  <si>
    <t>Riverside</t>
  </si>
  <si>
    <t>Morgan Ferguson</t>
  </si>
  <si>
    <t>Ericka Stender</t>
  </si>
  <si>
    <t>Brookelyn Wahlert</t>
  </si>
  <si>
    <t>Zoey Dinkla</t>
  </si>
  <si>
    <t>Lenox</t>
  </si>
  <si>
    <t>Tyler Krueger</t>
  </si>
  <si>
    <t>Tim Brink</t>
  </si>
  <si>
    <t>Sara Conway</t>
  </si>
  <si>
    <t>Alyssa Brink</t>
  </si>
  <si>
    <t>Lydia Wede</t>
  </si>
  <si>
    <t>Colton Sargent</t>
  </si>
  <si>
    <t>Austin Hall</t>
  </si>
  <si>
    <t>Wyatt Vais</t>
  </si>
  <si>
    <t>Tyler Anderson</t>
  </si>
  <si>
    <t>Garet Schmeling</t>
  </si>
  <si>
    <t>Daniel Jayne</t>
  </si>
  <si>
    <t>Josie Sargent</t>
  </si>
  <si>
    <t>Tyler Brokaw</t>
  </si>
  <si>
    <t>Leevi Marshall</t>
  </si>
  <si>
    <t>Keenon Tanazani</t>
  </si>
  <si>
    <t>April 2nd</t>
  </si>
  <si>
    <t>Name</t>
  </si>
  <si>
    <t>Score</t>
  </si>
  <si>
    <t>CAM</t>
  </si>
  <si>
    <t>Collin Giegerich</t>
  </si>
  <si>
    <t>Crestwood Hills</t>
  </si>
  <si>
    <t>Windy</t>
  </si>
  <si>
    <t>CAM</t>
  </si>
  <si>
    <t>Halie Giegerich</t>
  </si>
  <si>
    <t>Sid Aupperle</t>
  </si>
  <si>
    <t>CAM</t>
  </si>
  <si>
    <t>Girls</t>
  </si>
  <si>
    <t>Rem Vacek</t>
  </si>
  <si>
    <t>Slope</t>
  </si>
  <si>
    <t>slope</t>
  </si>
  <si>
    <t xml:space="preserve"> </t>
  </si>
  <si>
    <t>Hole Number</t>
  </si>
  <si>
    <t>Out</t>
  </si>
  <si>
    <t>Par</t>
  </si>
  <si>
    <t>#1</t>
  </si>
  <si>
    <t>#2</t>
  </si>
  <si>
    <t>#3</t>
  </si>
  <si>
    <t>#4</t>
  </si>
  <si>
    <t>#5</t>
  </si>
  <si>
    <t>#6</t>
  </si>
  <si>
    <t>Date:</t>
  </si>
  <si>
    <t xml:space="preserve">Course: </t>
  </si>
  <si>
    <t>Conditions:</t>
  </si>
  <si>
    <t>Temp.</t>
  </si>
  <si>
    <t>Wind</t>
  </si>
  <si>
    <t>Sky</t>
  </si>
  <si>
    <t>Medalist</t>
  </si>
  <si>
    <t>Standings</t>
  </si>
  <si>
    <t>Team</t>
  </si>
  <si>
    <t>3rd</t>
  </si>
  <si>
    <t>4th</t>
  </si>
  <si>
    <t>5th</t>
  </si>
  <si>
    <t>Individual Results</t>
  </si>
  <si>
    <t>Runner up</t>
  </si>
  <si>
    <t>Earlham</t>
  </si>
  <si>
    <t>Rank</t>
  </si>
  <si>
    <t>Total</t>
  </si>
  <si>
    <t>In</t>
  </si>
  <si>
    <t>Van Meter</t>
  </si>
  <si>
    <t>6th</t>
  </si>
  <si>
    <t>8th</t>
  </si>
  <si>
    <t>9th</t>
  </si>
  <si>
    <t>10th</t>
  </si>
  <si>
    <t>Yards</t>
  </si>
  <si>
    <t>Meet
@ Wherever</t>
  </si>
  <si>
    <t>Guthrie Center</t>
  </si>
  <si>
    <t>Earlham vs. Guthrie Center &amp; Van Meter
@ Guthrie Center</t>
  </si>
  <si>
    <t>Dani Bagley</t>
  </si>
  <si>
    <t>Gavin McGivney</t>
  </si>
  <si>
    <t>Patrick Ahrens</t>
  </si>
  <si>
    <t>Payden Willms</t>
  </si>
  <si>
    <t>Nicole Eivins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</si>
</sst>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mmmm\ d\,\ yyyy"/>
    <numFmt numFmtId="170" formatCode="[$-F800]dddd\,\ mmmm\ dd\,\ yyyy"/>
    <numFmt numFmtId="171" formatCode="mmm\ dd"/>
    <numFmt numFmtId="172" formatCode="[$-409]dddd\,\ mmmm\ dd\,\ yyyy"/>
    <numFmt numFmtId="173" formatCode="0.0"/>
    <numFmt numFmtId="174" formatCode="\+#,##0_);[Red]\-#,##0;"/>
    <numFmt numFmtId="175" formatCode="General"/>
  </numFmts>
  <fonts count="50">
    <font>
      <sz val="10"/>
      <name val="Arial"/>
      <family val="0"/>
    </font>
    <font>
      <b/>
      <sz val="12"/>
      <name val="Book Antiqua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37"/>
      <name val="Arial"/>
      <family val="2"/>
    </font>
    <font>
      <b/>
      <sz val="10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Bradley Hand ITC"/>
      <family val="4"/>
    </font>
    <font>
      <b/>
      <u val="single"/>
      <sz val="8"/>
      <color indexed="10"/>
      <name val="Arial"/>
      <family val="2"/>
    </font>
    <font>
      <b/>
      <u val="single"/>
      <sz val="8"/>
      <color indexed="37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7"/>
      <name val="Arial"/>
      <family val="2"/>
    </font>
    <font>
      <b/>
      <sz val="8"/>
      <color indexed="53"/>
      <name val="Arial"/>
      <family val="0"/>
    </font>
    <font>
      <b/>
      <sz val="8"/>
      <color indexed="57"/>
      <name val="Arial"/>
      <family val="0"/>
    </font>
    <font>
      <b/>
      <u val="single"/>
      <sz val="8"/>
      <color indexed="53"/>
      <name val="Arial"/>
      <family val="2"/>
    </font>
    <font>
      <b/>
      <u val="single"/>
      <sz val="8"/>
      <color indexed="61"/>
      <name val="Arial"/>
      <family val="2"/>
    </font>
    <font>
      <b/>
      <sz val="8"/>
      <color indexed="61"/>
      <name val="Arial"/>
      <family val="0"/>
    </font>
    <font>
      <b/>
      <sz val="9"/>
      <name val="Book Antiqua"/>
      <family val="1"/>
    </font>
    <font>
      <b/>
      <u val="single"/>
      <sz val="8"/>
      <color indexed="52"/>
      <name val="Arial"/>
      <family val="2"/>
    </font>
    <font>
      <b/>
      <sz val="8"/>
      <color indexed="52"/>
      <name val="Arial"/>
      <family val="2"/>
    </font>
    <font>
      <b/>
      <u val="single"/>
      <sz val="12"/>
      <name val="Bradley Hand ITC"/>
      <family val="4"/>
    </font>
    <font>
      <b/>
      <u val="single"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46"/>
      <name val="Bradley Hand ITC"/>
      <family val="0"/>
    </font>
    <font>
      <b/>
      <sz val="12"/>
      <color indexed="18"/>
      <name val="Bradley Hand ITC"/>
      <family val="0"/>
    </font>
    <font>
      <b/>
      <u val="single"/>
      <sz val="8"/>
      <color indexed="18"/>
      <name val="Arial"/>
      <family val="0"/>
    </font>
    <font>
      <b/>
      <sz val="8"/>
      <color indexed="1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3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34" fillId="14" borderId="0" applyNumberFormat="0" applyBorder="0" applyAlignment="0" applyProtection="0"/>
    <xf numFmtId="0" fontId="38" fillId="2" borderId="1" applyNumberFormat="0" applyAlignment="0" applyProtection="0"/>
    <xf numFmtId="0" fontId="4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" borderId="1" applyNumberFormat="0" applyAlignment="0" applyProtection="0"/>
    <xf numFmtId="0" fontId="39" fillId="0" borderId="6" applyNumberFormat="0" applyFill="0" applyAlignment="0" applyProtection="0"/>
    <xf numFmtId="0" fontId="35" fillId="8" borderId="0" applyNumberFormat="0" applyBorder="0" applyAlignment="0" applyProtection="0"/>
    <xf numFmtId="0" fontId="0" fillId="4" borderId="7" applyNumberFormat="0" applyFont="0" applyAlignment="0" applyProtection="0"/>
    <xf numFmtId="0" fontId="37" fillId="2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7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6" borderId="12" xfId="0" applyFont="1" applyFill="1" applyBorder="1" applyAlignment="1">
      <alignment/>
    </xf>
    <xf numFmtId="0" fontId="10" fillId="6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Border="1" applyAlignment="1">
      <alignment/>
    </xf>
    <xf numFmtId="0" fontId="20" fillId="17" borderId="13" xfId="0" applyFont="1" applyFill="1" applyBorder="1" applyAlignment="1">
      <alignment/>
    </xf>
    <xf numFmtId="0" fontId="13" fillId="0" borderId="0" xfId="0" applyFont="1" applyAlignment="1">
      <alignment vertical="center"/>
    </xf>
    <xf numFmtId="0" fontId="0" fillId="0" borderId="10" xfId="0" applyBorder="1" applyAlignment="1">
      <alignment/>
    </xf>
    <xf numFmtId="0" fontId="7" fillId="2" borderId="0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23" fillId="17" borderId="13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2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6" fillId="17" borderId="13" xfId="0" applyFont="1" applyFill="1" applyBorder="1" applyAlignment="1">
      <alignment/>
    </xf>
    <xf numFmtId="0" fontId="24" fillId="6" borderId="10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center"/>
    </xf>
    <xf numFmtId="0" fontId="19" fillId="2" borderId="20" xfId="0" applyFont="1" applyFill="1" applyBorder="1" applyAlignment="1">
      <alignment/>
    </xf>
    <xf numFmtId="0" fontId="19" fillId="2" borderId="20" xfId="0" applyFont="1" applyFill="1" applyBorder="1" applyAlignment="1">
      <alignment horizontal="left"/>
    </xf>
    <xf numFmtId="0" fontId="8" fillId="17" borderId="13" xfId="0" applyFont="1" applyFill="1" applyBorder="1" applyAlignment="1">
      <alignment/>
    </xf>
    <xf numFmtId="0" fontId="7" fillId="17" borderId="13" xfId="0" applyFont="1" applyFill="1" applyBorder="1" applyAlignment="1">
      <alignment/>
    </xf>
    <xf numFmtId="0" fontId="8" fillId="17" borderId="13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10" fillId="6" borderId="10" xfId="0" applyFont="1" applyFill="1" applyBorder="1" applyAlignment="1">
      <alignment/>
    </xf>
    <xf numFmtId="0" fontId="26" fillId="2" borderId="12" xfId="0" applyFont="1" applyFill="1" applyBorder="1" applyAlignment="1">
      <alignment/>
    </xf>
    <xf numFmtId="0" fontId="27" fillId="0" borderId="0" xfId="0" applyFont="1" applyAlignment="1">
      <alignment horizontal="center" vertical="center" wrapText="1"/>
    </xf>
    <xf numFmtId="174" fontId="0" fillId="0" borderId="0" xfId="0" applyNumberFormat="1" applyAlignment="1">
      <alignment/>
    </xf>
    <xf numFmtId="174" fontId="17" fillId="0" borderId="0" xfId="0" applyNumberFormat="1" applyFont="1" applyAlignment="1">
      <alignment horizontal="center"/>
    </xf>
    <xf numFmtId="17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49" fillId="2" borderId="12" xfId="0" applyFont="1" applyFill="1" applyBorder="1" applyAlignment="1">
      <alignment/>
    </xf>
    <xf numFmtId="0" fontId="17" fillId="0" borderId="21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8" fillId="2" borderId="21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48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5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115"/>
  <sheetViews>
    <sheetView tabSelected="1" zoomScale="150" zoomScaleNormal="150" workbookViewId="0" topLeftCell="A65">
      <selection activeCell="T27" sqref="T27"/>
    </sheetView>
  </sheetViews>
  <sheetFormatPr defaultColWidth="8.8515625" defaultRowHeight="12.75" outlineLevelRow="1"/>
  <cols>
    <col min="1" max="1" width="3.7109375" style="0" customWidth="1"/>
    <col min="2" max="2" width="18.421875" style="0" customWidth="1"/>
    <col min="3" max="11" width="2.8515625" style="0" customWidth="1"/>
    <col min="12" max="12" width="5.00390625" style="0" customWidth="1"/>
    <col min="13" max="13" width="0.42578125" style="0" customWidth="1"/>
    <col min="14" max="14" width="0.85546875" style="0" customWidth="1"/>
    <col min="15" max="15" width="6.140625" style="55" bestFit="1" customWidth="1"/>
    <col min="16" max="16" width="0.85546875" style="0" customWidth="1"/>
    <col min="17" max="17" width="4.140625" style="0" customWidth="1"/>
    <col min="18" max="18" width="1.8515625" style="0" customWidth="1"/>
    <col min="19" max="19" width="10.8515625" style="0" customWidth="1"/>
    <col min="20" max="20" width="22.421875" style="0" customWidth="1"/>
    <col min="21" max="21" width="8.8515625" style="0" customWidth="1"/>
    <col min="22" max="22" width="10.8515625" style="0" customWidth="1"/>
    <col min="23" max="23" width="14.421875" style="0" customWidth="1"/>
  </cols>
  <sheetData>
    <row r="1" spans="1:20" ht="16.5" customHeight="1">
      <c r="A1" s="71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20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ht="10.5" customHeight="1"/>
    <row r="4" spans="22:23" ht="25.5" customHeight="1" outlineLevel="1">
      <c r="V4" s="30" t="s">
        <v>69</v>
      </c>
      <c r="W4" s="30" t="s">
        <v>70</v>
      </c>
    </row>
    <row r="5" spans="2:23" ht="13.5" customHeight="1" outlineLevel="1">
      <c r="B5" s="20" t="s">
        <v>84</v>
      </c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1">
        <v>7</v>
      </c>
      <c r="J5" s="21">
        <v>8</v>
      </c>
      <c r="K5" s="21">
        <v>9</v>
      </c>
      <c r="L5" s="21" t="s">
        <v>85</v>
      </c>
      <c r="S5" s="5" t="s">
        <v>93</v>
      </c>
      <c r="T5" s="6">
        <v>42486</v>
      </c>
      <c r="V5" s="30">
        <f>'9 Temp'!B16</f>
        <v>0</v>
      </c>
      <c r="W5" s="30"/>
    </row>
    <row r="6" spans="2:23" ht="13.5" customHeight="1" outlineLevel="1">
      <c r="B6" s="20" t="s">
        <v>86</v>
      </c>
      <c r="C6" s="21">
        <v>4</v>
      </c>
      <c r="D6" s="21">
        <v>4</v>
      </c>
      <c r="E6" s="21">
        <v>3</v>
      </c>
      <c r="F6" s="21">
        <v>5</v>
      </c>
      <c r="G6" s="21">
        <v>3</v>
      </c>
      <c r="H6" s="21">
        <v>4</v>
      </c>
      <c r="I6" s="21">
        <v>4</v>
      </c>
      <c r="J6" s="21">
        <v>5</v>
      </c>
      <c r="K6" s="21">
        <v>4</v>
      </c>
      <c r="L6" s="21">
        <f>SUM(C6:K6)</f>
        <v>36</v>
      </c>
      <c r="S6" s="5" t="s">
        <v>94</v>
      </c>
      <c r="T6" s="1" t="s">
        <v>73</v>
      </c>
      <c r="V6" s="30" t="str">
        <f>'9 Temp'!B17</f>
        <v>CAM</v>
      </c>
      <c r="W6" s="30"/>
    </row>
    <row r="7" spans="2:23" ht="13.5" customHeight="1" outlineLevel="1">
      <c r="B7" s="52" t="s">
        <v>116</v>
      </c>
      <c r="C7" s="21"/>
      <c r="D7" s="21"/>
      <c r="E7" s="21"/>
      <c r="F7" s="21"/>
      <c r="G7" s="21"/>
      <c r="H7" s="21"/>
      <c r="I7" s="21"/>
      <c r="J7" s="21"/>
      <c r="K7" s="21"/>
      <c r="L7" s="21">
        <f>SUM(C7:K7)</f>
        <v>0</v>
      </c>
      <c r="S7" s="5" t="s">
        <v>95</v>
      </c>
      <c r="T7" s="1" t="s">
        <v>41</v>
      </c>
      <c r="V7" s="30" t="str">
        <f>'9 Temp'!B18</f>
        <v>Rem Vacek</v>
      </c>
      <c r="W7" s="30"/>
    </row>
    <row r="8" spans="2:23" ht="12.75" customHeight="1" outlineLevel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S8" s="5" t="s">
        <v>96</v>
      </c>
      <c r="T8" s="7">
        <v>70</v>
      </c>
      <c r="V8" s="30" t="str">
        <f>'9 Temp'!B19</f>
        <v>Konnor Wendt</v>
      </c>
      <c r="W8" s="30"/>
    </row>
    <row r="9" spans="1:23" ht="12.75" customHeight="1" outlineLevel="1">
      <c r="A9" s="8"/>
      <c r="B9" s="64" t="s">
        <v>39</v>
      </c>
      <c r="C9" s="64"/>
      <c r="D9" s="64"/>
      <c r="E9" s="64"/>
      <c r="F9" s="64"/>
      <c r="G9" s="64"/>
      <c r="H9" s="64"/>
      <c r="I9" s="64"/>
      <c r="J9" s="64"/>
      <c r="K9" s="64"/>
      <c r="L9" s="64"/>
      <c r="O9" s="56" t="s">
        <v>18</v>
      </c>
      <c r="Q9" s="25" t="s">
        <v>108</v>
      </c>
      <c r="R9" s="25"/>
      <c r="S9" s="5" t="s">
        <v>97</v>
      </c>
      <c r="T9" s="24" t="s">
        <v>74</v>
      </c>
      <c r="V9" s="30" t="str">
        <f>'9 Temp'!B20</f>
        <v>Tyler McAfee</v>
      </c>
      <c r="W9" s="30"/>
    </row>
    <row r="10" spans="1:23" ht="12.75" customHeight="1" outlineLevel="1">
      <c r="A10" s="8" t="s">
        <v>87</v>
      </c>
      <c r="B10" s="26" t="s">
        <v>58</v>
      </c>
      <c r="C10" s="10">
        <v>7</v>
      </c>
      <c r="D10" s="10">
        <v>6</v>
      </c>
      <c r="E10" s="10">
        <v>4</v>
      </c>
      <c r="F10" s="10">
        <v>8</v>
      </c>
      <c r="G10" s="10">
        <v>4</v>
      </c>
      <c r="H10" s="10">
        <v>7</v>
      </c>
      <c r="I10" s="10">
        <v>6</v>
      </c>
      <c r="J10" s="10">
        <v>6</v>
      </c>
      <c r="K10" s="10">
        <v>8</v>
      </c>
      <c r="L10" s="11">
        <f aca="true" t="shared" si="0" ref="L10:L15">IF(COUNT(C10:K10)&lt;9,"",SUM(C10:K10))</f>
        <v>56</v>
      </c>
      <c r="O10" s="55">
        <f aca="true" t="shared" si="1" ref="O10:O15">IF(L10="","",+L10-$L$6)</f>
        <v>20</v>
      </c>
      <c r="Q10">
        <f>IF(L10="","",(RANK(L10,($L$10:$L$15,$L$18:$L$23,$L$26:$L$31,$L$34:$L$39,$L$42:$L$47,$L$50:$L$55),1)))</f>
        <v>11</v>
      </c>
      <c r="S10" s="5" t="s">
        <v>81</v>
      </c>
      <c r="T10" s="1">
        <v>32.7</v>
      </c>
      <c r="V10" s="30" t="str">
        <f>'9 Temp'!B21</f>
        <v>Collin Giegerich</v>
      </c>
      <c r="W10" s="30"/>
    </row>
    <row r="11" spans="1:23" ht="12.75" customHeight="1" outlineLevel="1" thickBot="1">
      <c r="A11" s="8" t="s">
        <v>88</v>
      </c>
      <c r="B11" s="26" t="s">
        <v>59</v>
      </c>
      <c r="C11" s="10">
        <v>9</v>
      </c>
      <c r="D11" s="10">
        <v>7</v>
      </c>
      <c r="E11" s="10">
        <v>3</v>
      </c>
      <c r="F11" s="10">
        <v>7</v>
      </c>
      <c r="G11" s="10">
        <v>10</v>
      </c>
      <c r="H11" s="10">
        <v>7</v>
      </c>
      <c r="I11" s="10">
        <v>8</v>
      </c>
      <c r="J11" s="10">
        <v>9</v>
      </c>
      <c r="K11" s="10">
        <v>11</v>
      </c>
      <c r="L11" s="11">
        <f t="shared" si="0"/>
        <v>71</v>
      </c>
      <c r="O11" s="55">
        <f t="shared" si="1"/>
        <v>35</v>
      </c>
      <c r="Q11">
        <f>IF(L11="","",(RANK(L11,($L$10:$L$15,$L$18:$L$23,$L$26:$L$31,$L$34:$L$39,$L$42:$L$47,$L$50:$L$55),1)))</f>
        <v>16</v>
      </c>
      <c r="V11" s="30" t="str">
        <f>'9 Temp'!B22</f>
        <v>Kade Nelson</v>
      </c>
      <c r="W11" s="30"/>
    </row>
    <row r="12" spans="1:23" ht="12.75" customHeight="1" outlineLevel="1" thickBot="1">
      <c r="A12" s="8" t="s">
        <v>89</v>
      </c>
      <c r="B12" s="26" t="s">
        <v>60</v>
      </c>
      <c r="C12" s="10">
        <v>7</v>
      </c>
      <c r="D12" s="10">
        <v>10</v>
      </c>
      <c r="E12" s="10">
        <v>6</v>
      </c>
      <c r="F12" s="10">
        <v>8</v>
      </c>
      <c r="G12" s="10">
        <v>6</v>
      </c>
      <c r="H12" s="10">
        <v>8</v>
      </c>
      <c r="I12" s="10">
        <v>7</v>
      </c>
      <c r="J12" s="10">
        <v>9</v>
      </c>
      <c r="K12" s="10">
        <v>8</v>
      </c>
      <c r="L12" s="11">
        <f t="shared" si="0"/>
        <v>69</v>
      </c>
      <c r="O12" s="55">
        <f t="shared" si="1"/>
        <v>33</v>
      </c>
      <c r="Q12">
        <f>IF(L12="","",(RANK(L12,($L$10:$L$15,$L$18:$L$23,$L$26:$L$31,$L$34:$L$39,$L$42:$L$47,$L$50:$L$55),1)))</f>
        <v>14</v>
      </c>
      <c r="S12" s="17" t="s">
        <v>100</v>
      </c>
      <c r="T12" s="18" t="s">
        <v>101</v>
      </c>
      <c r="V12" s="30" t="str">
        <f>'9 Temp'!B23</f>
        <v>Tanner Williamson</v>
      </c>
      <c r="W12" s="30"/>
    </row>
    <row r="13" spans="1:23" ht="12.75" customHeight="1" outlineLevel="1" thickBot="1">
      <c r="A13" s="8" t="s">
        <v>90</v>
      </c>
      <c r="B13" s="26" t="s">
        <v>61</v>
      </c>
      <c r="C13" s="10">
        <v>8</v>
      </c>
      <c r="D13" s="10">
        <v>7</v>
      </c>
      <c r="E13" s="10">
        <v>5</v>
      </c>
      <c r="F13" s="10">
        <v>9</v>
      </c>
      <c r="G13" s="10">
        <v>6</v>
      </c>
      <c r="H13" s="10">
        <v>6</v>
      </c>
      <c r="I13" s="10">
        <v>10</v>
      </c>
      <c r="J13" s="10">
        <v>9</v>
      </c>
      <c r="K13" s="10">
        <v>9</v>
      </c>
      <c r="L13" s="11">
        <f t="shared" si="0"/>
        <v>69</v>
      </c>
      <c r="O13" s="55">
        <f t="shared" si="1"/>
        <v>33</v>
      </c>
      <c r="Q13">
        <f>IF(L13="","",(RANK(L13,($L$10:$L$15,$L$18:$L$23,$L$26:$L$31,$L$34:$L$39,$L$42:$L$47,$L$50:$L$55),1)))</f>
        <v>14</v>
      </c>
      <c r="S13" s="22"/>
      <c r="T13" s="19"/>
      <c r="V13" s="30">
        <f>'9 Temp'!B24</f>
        <v>0</v>
      </c>
      <c r="W13" s="30"/>
    </row>
    <row r="14" spans="1:23" ht="12.75" customHeight="1" outlineLevel="1" thickBot="1">
      <c r="A14" s="8" t="s">
        <v>91</v>
      </c>
      <c r="B14" s="26" t="s">
        <v>62</v>
      </c>
      <c r="C14" s="10">
        <v>7</v>
      </c>
      <c r="D14" s="10">
        <v>6</v>
      </c>
      <c r="E14" s="10">
        <v>4</v>
      </c>
      <c r="F14" s="10">
        <v>7</v>
      </c>
      <c r="G14" s="10">
        <v>6</v>
      </c>
      <c r="H14" s="10">
        <v>11</v>
      </c>
      <c r="I14" s="10">
        <v>6</v>
      </c>
      <c r="J14" s="10">
        <v>7</v>
      </c>
      <c r="K14" s="10">
        <v>8</v>
      </c>
      <c r="L14" s="11">
        <f t="shared" si="0"/>
        <v>62</v>
      </c>
      <c r="O14" s="55">
        <f t="shared" si="1"/>
        <v>26</v>
      </c>
      <c r="Q14">
        <f>IF(L14="","",(RANK(L14,($L$10:$L$15,$L$18:$L$23,$L$26:$L$31,$L$34:$L$39,$L$42:$L$47,$L$50:$L$55),1)))</f>
        <v>12</v>
      </c>
      <c r="S14" s="22">
        <f>$L$24</f>
        <v>185</v>
      </c>
      <c r="T14" s="19" t="s">
        <v>10</v>
      </c>
      <c r="V14" s="30" t="str">
        <f>'9 Temp'!B25</f>
        <v>Lenox</v>
      </c>
      <c r="W14" s="30"/>
    </row>
    <row r="15" spans="1:23" ht="12.75" customHeight="1" outlineLevel="1" thickBot="1">
      <c r="A15" s="8" t="s">
        <v>92</v>
      </c>
      <c r="B15" s="26" t="s">
        <v>63</v>
      </c>
      <c r="C15" s="10">
        <v>8</v>
      </c>
      <c r="D15" s="10">
        <v>16</v>
      </c>
      <c r="E15" s="10">
        <v>9</v>
      </c>
      <c r="F15" s="10">
        <v>12</v>
      </c>
      <c r="G15" s="10">
        <v>11</v>
      </c>
      <c r="H15" s="10">
        <v>17</v>
      </c>
      <c r="I15" s="10">
        <v>9</v>
      </c>
      <c r="J15" s="10">
        <v>16</v>
      </c>
      <c r="K15" s="10">
        <v>13</v>
      </c>
      <c r="L15" s="11">
        <f t="shared" si="0"/>
        <v>111</v>
      </c>
      <c r="O15" s="55">
        <f t="shared" si="1"/>
        <v>75</v>
      </c>
      <c r="Q15">
        <f>IF(L15="","",(RANK(L15,($L$10:$L$15,$L$18:$L$23,$L$26:$L$31,$L$34:$L$39,$L$42:$L$47,$L$50:$L$55),1)))</f>
        <v>17</v>
      </c>
      <c r="S15" s="22">
        <v>256</v>
      </c>
      <c r="T15" s="19" t="s">
        <v>11</v>
      </c>
      <c r="V15" s="30" t="str">
        <f>'9 Temp'!B26</f>
        <v>Tyler Brokaw</v>
      </c>
      <c r="W15" s="30"/>
    </row>
    <row r="16" spans="1:23" ht="12.75" customHeight="1" outlineLevel="1" thickBot="1">
      <c r="A16" s="8"/>
      <c r="B16" s="12"/>
      <c r="C16" s="9"/>
      <c r="D16" s="9" t="s">
        <v>83</v>
      </c>
      <c r="E16" s="9"/>
      <c r="F16" s="9"/>
      <c r="G16" s="9"/>
      <c r="H16" s="9"/>
      <c r="I16" s="9"/>
      <c r="J16" s="9"/>
      <c r="K16" s="9"/>
      <c r="L16" s="13">
        <f>IF(COUNTIF(L10:L15,"&gt;1")&lt;4,"",IF(COUNTIF(L10:L15,"&gt;1")&gt;=4,(SMALL(L10:L15,1)+SMALL(L10:L15,2)+SMALL(L10:L15,3)+SMALL(L10:L15,4))))</f>
        <v>256</v>
      </c>
      <c r="M16" s="2">
        <f>MIN(SUM(L11,L13:L15),SUM(L11,L12,L14,L15),SUM(L12:L15),SUM(L10,L11,L14,L15),SUM(L10,L11,L13,L14),SUM(L10,L11,L13,L15),SUM(L10,L12,L13,L15))</f>
        <v>258</v>
      </c>
      <c r="N16" s="2">
        <f>MIN(SUM(L10:L13),SUM(L10,L12:L14),SUM(L10,L13:L15),SUM(L10:L12,L14),SUM(L10,L11,L12,L15),SUM(L10,L12,L14,L15),SUM(L11:L13,L14),SUM(L11:L13,L15))</f>
        <v>256</v>
      </c>
      <c r="O16" s="57">
        <f>IF(L16="","",+L16-($L$6*4))</f>
        <v>112</v>
      </c>
      <c r="P16" s="41"/>
      <c r="Q16" s="27">
        <f>IF(L16="","",RANK(L16,($L$16,$L$24,$L$32,$L$40,$L$48,$L$56),1))</f>
        <v>2</v>
      </c>
      <c r="S16" s="22">
        <f>$L$40</f>
      </c>
      <c r="T16" s="19"/>
      <c r="V16" s="30" t="str">
        <f>'9 Temp'!B27</f>
        <v>Leevi Marshall</v>
      </c>
      <c r="W16" s="30"/>
    </row>
    <row r="17" spans="1:23" ht="12.75" customHeight="1" outlineLevel="1" thickBot="1">
      <c r="A17" s="8"/>
      <c r="B17" s="68" t="s">
        <v>71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S17" s="22">
        <f>$L$48</f>
      </c>
      <c r="T17" s="19"/>
      <c r="V17" s="30" t="str">
        <f>'9 Temp'!B28</f>
        <v>Keenon Tanazani</v>
      </c>
      <c r="W17" s="30"/>
    </row>
    <row r="18" spans="1:23" ht="12.75" customHeight="1" outlineLevel="1">
      <c r="A18" s="8" t="s">
        <v>87</v>
      </c>
      <c r="B18" s="60" t="s">
        <v>80</v>
      </c>
      <c r="C18" s="30">
        <v>5</v>
      </c>
      <c r="D18" s="30">
        <v>4</v>
      </c>
      <c r="E18" s="30">
        <v>4</v>
      </c>
      <c r="F18" s="30">
        <v>6</v>
      </c>
      <c r="G18" s="30">
        <v>4</v>
      </c>
      <c r="H18" s="30">
        <v>5</v>
      </c>
      <c r="I18" s="30">
        <v>5</v>
      </c>
      <c r="J18" s="30">
        <v>7</v>
      </c>
      <c r="K18" s="30">
        <v>6</v>
      </c>
      <c r="L18" s="11">
        <f aca="true" t="shared" si="2" ref="L18:L23">IF(COUNT(C18:K18)&lt;9,"",SUM(C18:K18))</f>
        <v>46</v>
      </c>
      <c r="O18" s="55">
        <f aca="true" t="shared" si="3" ref="O18:O23">IF(L18="","",+L18-$L$6)</f>
        <v>10</v>
      </c>
      <c r="Q18">
        <f>IF(L18="","",(RANK(L18,($L$10:$L$15,$L$18:$L$23,$L$26:$L$31,$L$34:$L$39,$L$42:$L$47,$L$50:$L$55),1)))</f>
        <v>4</v>
      </c>
      <c r="V18" s="30">
        <f>'9 Temp'!B29</f>
        <v>0</v>
      </c>
      <c r="W18" s="30"/>
    </row>
    <row r="19" spans="1:23" ht="12.75" customHeight="1" outlineLevel="1">
      <c r="A19" s="8" t="s">
        <v>88</v>
      </c>
      <c r="B19" s="60" t="s">
        <v>42</v>
      </c>
      <c r="C19" s="30">
        <v>4</v>
      </c>
      <c r="D19" s="30">
        <v>8</v>
      </c>
      <c r="E19" s="30">
        <v>5</v>
      </c>
      <c r="F19" s="30">
        <v>5</v>
      </c>
      <c r="G19" s="30">
        <v>4</v>
      </c>
      <c r="H19" s="30">
        <v>7</v>
      </c>
      <c r="I19" s="30">
        <v>5</v>
      </c>
      <c r="J19" s="30">
        <v>6</v>
      </c>
      <c r="K19" s="30">
        <v>7</v>
      </c>
      <c r="L19" s="11">
        <f t="shared" si="2"/>
        <v>51</v>
      </c>
      <c r="O19" s="55">
        <f t="shared" si="3"/>
        <v>15</v>
      </c>
      <c r="Q19">
        <f>IF(L19="","",(RANK(L19,($L$10:$L$15,$L$18:$L$23,$L$26:$L$31,$L$34:$L$39,$L$42:$L$47,$L$50:$L$55),1)))</f>
        <v>7</v>
      </c>
      <c r="S19" s="70" t="s">
        <v>105</v>
      </c>
      <c r="T19" s="70"/>
      <c r="V19" s="30">
        <f>'9 Temp'!B30</f>
        <v>0</v>
      </c>
      <c r="W19" s="30"/>
    </row>
    <row r="20" spans="1:23" ht="12.75" customHeight="1" outlineLevel="1">
      <c r="A20" s="8" t="s">
        <v>89</v>
      </c>
      <c r="B20" s="60" t="s">
        <v>43</v>
      </c>
      <c r="C20" s="30">
        <v>4</v>
      </c>
      <c r="D20" s="30">
        <v>4</v>
      </c>
      <c r="E20" s="30">
        <v>4</v>
      </c>
      <c r="F20" s="30">
        <v>6</v>
      </c>
      <c r="G20" s="30">
        <v>5</v>
      </c>
      <c r="H20" s="30">
        <v>8</v>
      </c>
      <c r="I20" s="30">
        <v>6</v>
      </c>
      <c r="J20" s="30">
        <v>5</v>
      </c>
      <c r="K20" s="30">
        <v>5</v>
      </c>
      <c r="L20" s="11">
        <f t="shared" si="2"/>
        <v>47</v>
      </c>
      <c r="O20" s="55">
        <f t="shared" si="3"/>
        <v>11</v>
      </c>
      <c r="Q20">
        <f>IF(L20="","",(RANK(L20,($L$10:$L$15,$L$18:$L$23,$L$26:$L$31,$L$34:$L$39,$L$42:$L$47,$L$50:$L$55),1)))</f>
        <v>5</v>
      </c>
      <c r="S20" s="23" t="s">
        <v>99</v>
      </c>
      <c r="T20" s="23" t="s">
        <v>8</v>
      </c>
      <c r="V20" s="30">
        <f>'9 Temp'!B31</f>
        <v>0</v>
      </c>
      <c r="W20" s="30"/>
    </row>
    <row r="21" spans="1:23" ht="12.75" customHeight="1" outlineLevel="1">
      <c r="A21" s="8" t="s">
        <v>90</v>
      </c>
      <c r="B21" s="60" t="s">
        <v>72</v>
      </c>
      <c r="C21" s="30">
        <v>4</v>
      </c>
      <c r="D21" s="30">
        <v>5</v>
      </c>
      <c r="E21" s="30">
        <v>3</v>
      </c>
      <c r="F21" s="30">
        <v>5</v>
      </c>
      <c r="G21" s="30">
        <v>4</v>
      </c>
      <c r="H21" s="30">
        <v>5</v>
      </c>
      <c r="I21" s="30">
        <v>5</v>
      </c>
      <c r="J21" s="30">
        <v>6</v>
      </c>
      <c r="K21" s="30">
        <v>5</v>
      </c>
      <c r="L21" s="11">
        <f t="shared" si="2"/>
        <v>42</v>
      </c>
      <c r="O21" s="55">
        <f t="shared" si="3"/>
        <v>6</v>
      </c>
      <c r="Q21">
        <f>IF(L21="","",(RANK(L21,($L$10:$L$15,$L$18:$L$23,$L$26:$L$31,$L$34:$L$39,$L$42:$L$47,$L$50:$L$55),1)))</f>
        <v>2</v>
      </c>
      <c r="S21" s="23" t="s">
        <v>106</v>
      </c>
      <c r="T21" s="23" t="s">
        <v>9</v>
      </c>
      <c r="V21" s="30">
        <f>'9 Temp'!B32</f>
        <v>0</v>
      </c>
      <c r="W21" s="30"/>
    </row>
    <row r="22" spans="1:23" ht="12.75" customHeight="1" outlineLevel="1">
      <c r="A22" s="8" t="s">
        <v>91</v>
      </c>
      <c r="B22" s="60" t="s">
        <v>44</v>
      </c>
      <c r="C22" s="30">
        <v>4</v>
      </c>
      <c r="D22" s="30">
        <v>7</v>
      </c>
      <c r="E22" s="30">
        <v>4</v>
      </c>
      <c r="F22" s="30">
        <v>8</v>
      </c>
      <c r="G22" s="30">
        <v>4</v>
      </c>
      <c r="H22" s="30">
        <v>7</v>
      </c>
      <c r="I22" s="30">
        <v>6</v>
      </c>
      <c r="J22" s="30">
        <v>7</v>
      </c>
      <c r="K22" s="30">
        <v>6</v>
      </c>
      <c r="L22" s="11">
        <f t="shared" si="2"/>
        <v>53</v>
      </c>
      <c r="O22" s="55">
        <f t="shared" si="3"/>
        <v>17</v>
      </c>
      <c r="Q22">
        <f>IF(L22="","",(RANK(L22,($L$10:$L$15,$L$18:$L$23,$L$26:$L$31,$L$34:$L$39,$L$42:$L$47,$L$50:$L$55),1)))</f>
        <v>8</v>
      </c>
      <c r="S22" s="23" t="s">
        <v>102</v>
      </c>
      <c r="T22" s="23"/>
      <c r="V22" s="30" t="str">
        <f>'9 Temp'!B33</f>
        <v>Riverside</v>
      </c>
      <c r="W22" s="30"/>
    </row>
    <row r="23" spans="1:23" ht="12.75" customHeight="1" outlineLevel="1" thickBot="1">
      <c r="A23" s="8" t="s">
        <v>92</v>
      </c>
      <c r="B23" s="60" t="s">
        <v>45</v>
      </c>
      <c r="C23" s="10">
        <v>5</v>
      </c>
      <c r="D23" s="10">
        <v>7</v>
      </c>
      <c r="E23" s="10">
        <v>4</v>
      </c>
      <c r="F23" s="10">
        <v>6</v>
      </c>
      <c r="G23" s="10">
        <v>6</v>
      </c>
      <c r="H23" s="10">
        <v>5</v>
      </c>
      <c r="I23" s="10">
        <v>5</v>
      </c>
      <c r="J23" s="10">
        <v>5</v>
      </c>
      <c r="K23" s="10">
        <v>7</v>
      </c>
      <c r="L23" s="11">
        <f t="shared" si="2"/>
        <v>50</v>
      </c>
      <c r="O23" s="55">
        <f t="shared" si="3"/>
        <v>14</v>
      </c>
      <c r="Q23">
        <f>IF(L23="","",(RANK(L23,($L$10:$L$15,$L$18:$L$23,$L$26:$L$31,$L$34:$L$39,$L$42:$L$47,$L$50:$L$55),1)))</f>
        <v>6</v>
      </c>
      <c r="S23" s="23" t="s">
        <v>103</v>
      </c>
      <c r="T23" s="23"/>
      <c r="V23" s="30" t="str">
        <f>'9 Temp'!B34</f>
        <v>Tyler Krueger</v>
      </c>
      <c r="W23" s="30"/>
    </row>
    <row r="24" spans="1:23" ht="12.75" customHeight="1" outlineLevel="1" thickBot="1">
      <c r="A24" s="8"/>
      <c r="B24" s="12"/>
      <c r="C24" s="9"/>
      <c r="D24" s="9"/>
      <c r="E24" s="9"/>
      <c r="F24" s="9"/>
      <c r="G24" s="9"/>
      <c r="H24" s="9"/>
      <c r="I24" s="9"/>
      <c r="J24" s="9"/>
      <c r="K24" s="9"/>
      <c r="L24" s="13">
        <f>IF(COUNTIF(L18:L23,"&gt;1")&lt;4,"",IF(COUNTIF(L18:L23,"&gt;1")&gt;=4,(SMALL(L18:L23,1)+SMALL(L18:L23,2)+SMALL(L18:L23,3)+SMALL(L18:L23,4))))</f>
        <v>185</v>
      </c>
      <c r="M24" s="2">
        <f>MIN(SUM(L19,L21:L23),SUM(L19,L20,L22,L23),SUM(L20:L23),SUM(L18,L19,L22,L23),SUM(L18,L19,L21,L22),SUM(L18,L19,L21,L23),SUM(L18,L20,L21,L23))</f>
        <v>185</v>
      </c>
      <c r="N24" s="2">
        <f>MIN(SUM(L18:L21),SUM(L18,L20:L22),SUM(L18,L21:L23),SUM(L18:L20,L22),SUM(L18,L19,L20,L23),SUM(L18,L20,L22,L23),SUM(L19:L21,L22),SUM(L19:L21,L23))</f>
        <v>186</v>
      </c>
      <c r="O24" s="55">
        <f>IF(L24="","",+L24-($L$6*4))</f>
        <v>41</v>
      </c>
      <c r="P24" s="2"/>
      <c r="Q24">
        <f>IF(L24="","",RANK(L24,($L$16,$L$24,$L$32,$L$40,$L$48,$L$56),1))</f>
        <v>1</v>
      </c>
      <c r="S24" s="23" t="s">
        <v>104</v>
      </c>
      <c r="T24" s="23"/>
      <c r="V24" s="30" t="str">
        <f>'9 Temp'!B35</f>
        <v>Tim Brink</v>
      </c>
      <c r="W24" s="30"/>
    </row>
    <row r="25" spans="1:23" ht="12.75" customHeight="1" outlineLevel="1">
      <c r="A25" s="8"/>
      <c r="B25" s="67" t="s">
        <v>46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V25" s="30">
        <f>'9 Temp'!B36</f>
        <v>0</v>
      </c>
      <c r="W25" s="30"/>
    </row>
    <row r="26" spans="1:23" ht="12.75" customHeight="1" outlineLevel="1">
      <c r="A26" s="8" t="s">
        <v>87</v>
      </c>
      <c r="B26" s="15" t="s">
        <v>65</v>
      </c>
      <c r="C26" s="10">
        <v>6</v>
      </c>
      <c r="D26" s="10">
        <v>7</v>
      </c>
      <c r="E26" s="10">
        <v>6</v>
      </c>
      <c r="F26" s="10">
        <v>7</v>
      </c>
      <c r="G26" s="10">
        <v>4</v>
      </c>
      <c r="H26" s="10">
        <v>4</v>
      </c>
      <c r="I26" s="10">
        <v>6</v>
      </c>
      <c r="J26" s="10">
        <v>6</v>
      </c>
      <c r="K26" s="10">
        <v>9</v>
      </c>
      <c r="L26" s="11">
        <f aca="true" t="shared" si="4" ref="L26:L31">IF(COUNT(C26:K26)&lt;9,"",SUM(C26:K26))</f>
        <v>55</v>
      </c>
      <c r="O26" s="55" t="e">
        <f>IF(#REF!="","",+#REF!-$L$6)</f>
        <v>#REF!</v>
      </c>
      <c r="Q26" t="e">
        <f>IF(#REF!="","",(RANK(#REF!,($L$10:$L$15,$L$18:$L$23,$L$26:$L$31,$L$34:$L$39,$L$42:$L$47,$L$50:$L$55),1)))</f>
        <v>#REF!</v>
      </c>
      <c r="V26" s="30">
        <f>'9 Temp'!B37</f>
        <v>0</v>
      </c>
      <c r="W26" s="30"/>
    </row>
    <row r="27" spans="1:23" ht="12.75" customHeight="1" outlineLevel="1">
      <c r="A27" s="8" t="s">
        <v>88</v>
      </c>
      <c r="B27" s="15" t="s">
        <v>66</v>
      </c>
      <c r="C27" s="10">
        <v>8</v>
      </c>
      <c r="D27" s="10">
        <v>7</v>
      </c>
      <c r="E27" s="10">
        <v>4</v>
      </c>
      <c r="F27" s="10">
        <v>8</v>
      </c>
      <c r="G27" s="10">
        <v>4</v>
      </c>
      <c r="H27" s="10">
        <v>4</v>
      </c>
      <c r="I27" s="10">
        <v>5</v>
      </c>
      <c r="J27" s="10">
        <v>6</v>
      </c>
      <c r="K27" s="10">
        <v>7</v>
      </c>
      <c r="L27" s="11">
        <f t="shared" si="4"/>
        <v>53</v>
      </c>
      <c r="O27" s="55">
        <f>IF(L26="","",+L26-$L$6)</f>
        <v>19</v>
      </c>
      <c r="Q27">
        <f>IF(L26="","",(RANK(L26,($L$10:$L$15,$L$18:$L$23,$L$26:$L$31,$L$34:$L$39,$L$42:$L$47,$L$50:$L$55),1)))</f>
        <v>10</v>
      </c>
      <c r="V27" s="30">
        <f>'9 Temp'!B38</f>
        <v>0</v>
      </c>
      <c r="W27" s="30"/>
    </row>
    <row r="28" spans="1:23" ht="12.75" customHeight="1" outlineLevel="1">
      <c r="A28" s="8" t="s">
        <v>89</v>
      </c>
      <c r="B28" s="15" t="s">
        <v>67</v>
      </c>
      <c r="C28" s="10">
        <v>7</v>
      </c>
      <c r="D28" s="10">
        <v>7</v>
      </c>
      <c r="E28" s="10">
        <v>6</v>
      </c>
      <c r="F28" s="10">
        <v>9</v>
      </c>
      <c r="G28" s="10">
        <v>6</v>
      </c>
      <c r="H28" s="10">
        <v>6</v>
      </c>
      <c r="I28" s="10">
        <v>9</v>
      </c>
      <c r="J28" s="10">
        <v>9</v>
      </c>
      <c r="K28" s="10">
        <v>9</v>
      </c>
      <c r="L28" s="11">
        <f t="shared" si="4"/>
        <v>68</v>
      </c>
      <c r="O28" s="55">
        <f>IF(L28="","",+L28-$L$6)</f>
        <v>32</v>
      </c>
      <c r="Q28">
        <f>IF(L28="","",(RANK(L28,($L$10:$L$15,$L$18:$L$23,$L$26:$L$31,$L$34:$L$39,$L$42:$L$47,$L$50:$L$55),1)))</f>
        <v>13</v>
      </c>
      <c r="V28" s="30">
        <f>'9 Temp'!B39</f>
        <v>0</v>
      </c>
      <c r="W28" s="30">
        <f>'9 Temp'!L39</f>
      </c>
    </row>
    <row r="29" spans="1:17" ht="12.75" customHeight="1">
      <c r="A29" s="8" t="s">
        <v>90</v>
      </c>
      <c r="B29" s="15"/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4"/>
      </c>
      <c r="O29" s="55">
        <f>IF(L29="","",+L29-$L$6)</f>
      </c>
      <c r="Q29">
        <f>IF(L29="","",(RANK(L29,($L$10:$L$15,$L$18:$L$23,$L$26:$L$31,$L$34:$L$39,$L$42:$L$47,$L$50:$L$55),1)))</f>
      </c>
    </row>
    <row r="30" spans="1:17" ht="12.75" customHeight="1">
      <c r="A30" s="8" t="s">
        <v>91</v>
      </c>
      <c r="B30" s="15"/>
      <c r="C30" s="10"/>
      <c r="D30" s="10"/>
      <c r="E30" s="10"/>
      <c r="F30" s="10"/>
      <c r="G30" s="10"/>
      <c r="H30" s="10"/>
      <c r="I30" s="10"/>
      <c r="J30" s="10"/>
      <c r="K30" s="10"/>
      <c r="L30" s="11">
        <f t="shared" si="4"/>
      </c>
      <c r="O30" s="55">
        <f>IF(L30="","",+L30-$L$6)</f>
      </c>
      <c r="Q30">
        <f>IF(L30="","",(RANK(L30,($L$10:$L$15,$L$18:$L$23,$L$26:$L$31,$L$34:$L$39,$L$42:$L$47,$L$50:$L$55),1)))</f>
      </c>
    </row>
    <row r="31" spans="1:17" ht="12.75" customHeight="1" thickBot="1">
      <c r="A31" s="8" t="s">
        <v>92</v>
      </c>
      <c r="B31" s="15"/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4"/>
      </c>
      <c r="O31" s="55">
        <f>IF(L31="","",+L31-$L$6)</f>
      </c>
      <c r="Q31">
        <f>IF(L31="","",(RANK(L31,($L$10:$L$15,$L$18:$L$23,$L$26:$L$31,$L$34:$L$39,$L$42:$L$47,$L$50:$L$55),1)))</f>
      </c>
    </row>
    <row r="32" spans="1:17" ht="12.75" customHeight="1" thickBot="1">
      <c r="A32" s="8"/>
      <c r="B32" s="12"/>
      <c r="C32" s="9"/>
      <c r="D32" s="9"/>
      <c r="E32" s="9"/>
      <c r="F32" s="9"/>
      <c r="G32" s="9"/>
      <c r="H32" s="9"/>
      <c r="I32" s="9"/>
      <c r="J32" s="9"/>
      <c r="K32" s="9"/>
      <c r="L32" s="13">
        <f>IF(COUNTIF(L26:L31,"&gt;1")&lt;4,"",IF(COUNTIF(L26:L31,"&gt;1")&gt;=4,(SMALL(L26:L31,1)+SMALL(L26:L31,2)+SMALL(L26:L31,3)+SMALL(L26:L31,4))))</f>
      </c>
      <c r="M32" s="2" t="e">
        <f>MIN(SUM(L26,L29:L31),SUM(L26,L28,L30,L31),SUM(L28:L31),SUM(#REF!,L26,L30,L31),SUM(#REF!,L26,L29,L30),SUM(#REF!,L26,L29,L31),SUM(#REF!,L28,L29,L31))</f>
        <v>#REF!</v>
      </c>
      <c r="N32" s="2" t="e">
        <f>MIN(SUM(L26:L29),SUM(#REF!,L28:L30),SUM(#REF!,L29:L31),SUM(L26:L28,L30),SUM(#REF!,L26,L28,L31),SUM(#REF!,L28,L30,L31),SUM(L26:L29,L30),SUM(L26:L29,L31))</f>
        <v>#REF!</v>
      </c>
      <c r="O32" s="55">
        <f>IF(L32="","",+L32-($L$6*4))</f>
      </c>
      <c r="P32" s="2"/>
      <c r="Q32">
        <f>IF(L32="","",RANK(L32,($L$16,$L$24,$L$32,$L$40,$L$48,$L$56),1))</f>
      </c>
    </row>
    <row r="33" spans="1:12" ht="12.75" customHeight="1">
      <c r="A33" s="8"/>
      <c r="B33" s="68" t="s">
        <v>47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7" ht="12.75" customHeight="1">
      <c r="A34" s="8" t="s">
        <v>87</v>
      </c>
      <c r="B34" s="16" t="s">
        <v>53</v>
      </c>
      <c r="C34" s="10">
        <v>3</v>
      </c>
      <c r="D34" s="10">
        <v>5</v>
      </c>
      <c r="E34" s="10">
        <v>3</v>
      </c>
      <c r="F34" s="10">
        <v>5</v>
      </c>
      <c r="G34" s="10">
        <v>4</v>
      </c>
      <c r="H34" s="10">
        <v>6</v>
      </c>
      <c r="I34" s="10">
        <v>4</v>
      </c>
      <c r="J34" s="10">
        <v>4</v>
      </c>
      <c r="K34" s="10">
        <v>5</v>
      </c>
      <c r="L34" s="11">
        <f aca="true" t="shared" si="5" ref="L34:L39">IF(COUNT(C34:K34)&lt;9,"",SUM(C34:K34))</f>
        <v>39</v>
      </c>
      <c r="O34" s="55">
        <f aca="true" t="shared" si="6" ref="O34:O39">IF(L34="","",+L34-$L$6)</f>
        <v>3</v>
      </c>
      <c r="Q34">
        <f>IF(L34="","",(RANK(L34,($L$10:$L$15,$L$18:$L$23,$L$26:$L$31,$L$34:$L$39,$L$42:$L$47,$L$50:$L$55),1)))</f>
        <v>1</v>
      </c>
    </row>
    <row r="35" spans="1:17" ht="12.75" customHeight="1">
      <c r="A35" s="8" t="s">
        <v>88</v>
      </c>
      <c r="B35" s="16" t="s">
        <v>54</v>
      </c>
      <c r="C35" s="10">
        <v>5</v>
      </c>
      <c r="D35" s="10">
        <v>5</v>
      </c>
      <c r="E35" s="10">
        <v>4</v>
      </c>
      <c r="F35" s="10">
        <v>5</v>
      </c>
      <c r="G35" s="10">
        <v>4</v>
      </c>
      <c r="H35" s="10">
        <v>5</v>
      </c>
      <c r="I35" s="10">
        <v>5</v>
      </c>
      <c r="J35" s="10">
        <v>6</v>
      </c>
      <c r="K35" s="10">
        <v>5</v>
      </c>
      <c r="L35" s="11">
        <f t="shared" si="5"/>
        <v>44</v>
      </c>
      <c r="O35" s="55">
        <f t="shared" si="6"/>
        <v>8</v>
      </c>
      <c r="Q35">
        <f>IF(L35="","",(RANK(L35,($L$10:$L$15,$L$18:$L$23,$L$26:$L$31,$L$34:$L$39,$L$42:$L$47,$L$50:$L$55),1)))</f>
        <v>3</v>
      </c>
    </row>
    <row r="36" spans="1:17" ht="12.75" customHeight="1">
      <c r="A36" s="8" t="s">
        <v>89</v>
      </c>
      <c r="B36" s="16"/>
      <c r="C36" s="10"/>
      <c r="D36" s="10"/>
      <c r="E36" s="10"/>
      <c r="F36" s="10"/>
      <c r="G36" s="10"/>
      <c r="H36" s="10"/>
      <c r="I36" s="10"/>
      <c r="J36" s="10"/>
      <c r="K36" s="10"/>
      <c r="L36" s="11">
        <f t="shared" si="5"/>
      </c>
      <c r="O36" s="55">
        <f t="shared" si="6"/>
      </c>
      <c r="Q36">
        <f>IF(L36="","",(RANK(L36,($L$10:$L$15,$L$18:$L$23,$L$26:$L$31,$L$34:$L$39,$L$42:$L$47,$L$50:$L$55),1)))</f>
      </c>
    </row>
    <row r="37" spans="1:17" ht="12.75" customHeight="1">
      <c r="A37" s="8" t="s">
        <v>90</v>
      </c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1">
        <f t="shared" si="5"/>
      </c>
      <c r="O37" s="55">
        <f t="shared" si="6"/>
      </c>
      <c r="Q37">
        <f>IF(L37="","",(RANK(L37,($L$10:$L$15,$L$18:$L$23,$L$26:$L$31,$L$34:$L$39,$L$42:$L$47,$L$50:$L$55),1)))</f>
      </c>
    </row>
    <row r="38" spans="1:17" ht="12.75" customHeight="1">
      <c r="A38" s="8" t="s">
        <v>91</v>
      </c>
      <c r="B38" s="16"/>
      <c r="C38" s="10"/>
      <c r="D38" s="10"/>
      <c r="E38" s="10"/>
      <c r="F38" s="10"/>
      <c r="G38" s="10"/>
      <c r="H38" s="10"/>
      <c r="I38" s="10"/>
      <c r="J38" s="10"/>
      <c r="K38" s="10"/>
      <c r="L38" s="11">
        <f t="shared" si="5"/>
      </c>
      <c r="O38" s="55">
        <f t="shared" si="6"/>
      </c>
      <c r="Q38">
        <f>IF(L38="","",(RANK(L38,($L$10:$L$15,$L$18:$L$23,$L$26:$L$31,$L$34:$L$39,$L$42:$L$47,$L$50:$L$55),1)))</f>
      </c>
    </row>
    <row r="39" spans="1:17" ht="12.75" customHeight="1" thickBot="1">
      <c r="A39" s="8" t="s">
        <v>92</v>
      </c>
      <c r="B39" s="16"/>
      <c r="C39" s="10"/>
      <c r="D39" s="10"/>
      <c r="E39" s="10"/>
      <c r="F39" s="10"/>
      <c r="G39" s="10"/>
      <c r="H39" s="10"/>
      <c r="I39" s="10"/>
      <c r="J39" s="10"/>
      <c r="K39" s="10"/>
      <c r="L39" s="11">
        <f t="shared" si="5"/>
      </c>
      <c r="O39" s="55">
        <f t="shared" si="6"/>
      </c>
      <c r="Q39">
        <f>IF(L39="","",(RANK(L39,($L$10:$L$15,$L$18:$L$23,$L$26:$L$31,$L$34:$L$39,$L$42:$L$47,$L$50:$L$55),1)))</f>
      </c>
    </row>
    <row r="40" spans="1:17" ht="12.75" customHeight="1" thickBot="1">
      <c r="A40" s="8"/>
      <c r="B40" s="12"/>
      <c r="C40" s="9"/>
      <c r="D40" s="9"/>
      <c r="E40" s="9"/>
      <c r="F40" s="9"/>
      <c r="G40" s="9"/>
      <c r="H40" s="9"/>
      <c r="I40" s="9"/>
      <c r="J40" s="9"/>
      <c r="K40" s="9"/>
      <c r="L40" s="13">
        <f>IF(COUNTIF(L34:L39,"&gt;1")&lt;4,"",IF(COUNTIF(L34:L39,"&gt;1")&gt;=4,(SMALL(L34:L39,1)+SMALL(L34:L39,2)+SMALL(L34:L39,3)+SMALL(L34:L39,4))))</f>
      </c>
      <c r="M40" s="2">
        <f>MIN(SUM(L35,L37:L39),SUM(L35,L36,L38,L39),SUM(L36:L39),SUM(L34,L35,L38,L39),SUM(L34,L35,L37,L38),SUM(L34,L35,L37,L39),SUM(L34,L36,L37,L39))</f>
        <v>0</v>
      </c>
      <c r="N40" s="2">
        <f>MIN(SUM(L34:L37),SUM(L34,L36:L38),SUM(L34,L37:L39),SUM(L34:L36,L38),SUM(L34,L35,L36,L39),SUM(L34,L36,L38,L39),SUM(L35:L37,L38),SUM(L35:L37,L39))</f>
        <v>39</v>
      </c>
      <c r="O40" s="55">
        <f>IF(L40="","",+L40-($L$6*4))</f>
      </c>
      <c r="P40" s="2"/>
      <c r="Q40">
        <f>IF(L40="","",RANK(L40,($L$16,$L$24,$L$32,$L$40,$L$48,$L$56),1))</f>
      </c>
    </row>
    <row r="41" spans="1:12" ht="12.75" customHeight="1">
      <c r="A41" s="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7" ht="12.75" customHeight="1">
      <c r="A42" s="8" t="s">
        <v>87</v>
      </c>
      <c r="B42" s="14"/>
      <c r="C42" s="10"/>
      <c r="D42" s="10"/>
      <c r="E42" s="10"/>
      <c r="F42" s="10"/>
      <c r="G42" s="10"/>
      <c r="H42" s="10"/>
      <c r="I42" s="10"/>
      <c r="J42" s="10"/>
      <c r="K42" s="10"/>
      <c r="L42" s="11">
        <f aca="true" t="shared" si="7" ref="L42:L47">IF(COUNT(C42:K42)&lt;9,"",SUM(C42:K42))</f>
      </c>
      <c r="O42" s="55">
        <f aca="true" t="shared" si="8" ref="O42:O47">IF(L42="","",+L42-$L$6)</f>
      </c>
      <c r="Q42">
        <f>IF(L42="","",(RANK(L42,($L$10:$L$15,$L$18:$L$23,$L$26:$L$31,$L$34:$L$39,$L$42:$L$47,$L$50:$L$55),1)))</f>
      </c>
    </row>
    <row r="43" spans="1:17" ht="12.75" customHeight="1">
      <c r="A43" s="8" t="s">
        <v>88</v>
      </c>
      <c r="B43" s="14"/>
      <c r="C43" s="10"/>
      <c r="D43" s="10"/>
      <c r="E43" s="10"/>
      <c r="F43" s="10"/>
      <c r="G43" s="10"/>
      <c r="H43" s="10"/>
      <c r="I43" s="10"/>
      <c r="J43" s="10"/>
      <c r="K43" s="10"/>
      <c r="L43" s="11">
        <f t="shared" si="7"/>
      </c>
      <c r="O43" s="55">
        <f t="shared" si="8"/>
      </c>
      <c r="Q43">
        <f>IF(L43="","",(RANK(L43,($L$10:$L$15,$L$18:$L$23,$L$26:$L$31,$L$34:$L$39,$L$42:$L$47,$L$50:$L$55),1)))</f>
      </c>
    </row>
    <row r="44" spans="1:17" ht="12.75" customHeight="1">
      <c r="A44" s="8" t="s">
        <v>89</v>
      </c>
      <c r="B44" s="14"/>
      <c r="C44" s="10"/>
      <c r="D44" s="10"/>
      <c r="E44" s="10"/>
      <c r="F44" s="10"/>
      <c r="G44" s="10"/>
      <c r="H44" s="10"/>
      <c r="I44" s="10"/>
      <c r="J44" s="10"/>
      <c r="K44" s="10"/>
      <c r="L44" s="11">
        <f t="shared" si="7"/>
      </c>
      <c r="O44" s="55">
        <f t="shared" si="8"/>
      </c>
      <c r="Q44">
        <f>IF(L44="","",(RANK(L44,($L$10:$L$15,$L$18:$L$23,$L$26:$L$31,$L$34:$L$39,$L$42:$L$47,$L$50:$L$55),1)))</f>
      </c>
    </row>
    <row r="45" spans="1:17" ht="12.75" customHeight="1">
      <c r="A45" s="8" t="s">
        <v>90</v>
      </c>
      <c r="B45" s="14"/>
      <c r="C45" s="10"/>
      <c r="D45" s="10"/>
      <c r="E45" s="10"/>
      <c r="F45" s="10"/>
      <c r="G45" s="10"/>
      <c r="H45" s="10"/>
      <c r="I45" s="10"/>
      <c r="J45" s="10"/>
      <c r="K45" s="10"/>
      <c r="L45" s="11">
        <f t="shared" si="7"/>
      </c>
      <c r="O45" s="55">
        <f t="shared" si="8"/>
      </c>
      <c r="Q45">
        <f>IF(L45="","",(RANK(L45,($L$10:$L$15,$L$18:$L$23,$L$26:$L$31,$L$34:$L$39,$L$42:$L$47,$L$50:$L$55),1)))</f>
      </c>
    </row>
    <row r="46" spans="1:17" ht="12.75" customHeight="1">
      <c r="A46" s="8" t="s">
        <v>91</v>
      </c>
      <c r="B46" s="14"/>
      <c r="C46" s="10"/>
      <c r="D46" s="10"/>
      <c r="E46" s="10"/>
      <c r="F46" s="10"/>
      <c r="G46" s="10"/>
      <c r="H46" s="10"/>
      <c r="I46" s="10"/>
      <c r="J46" s="10"/>
      <c r="K46" s="10"/>
      <c r="L46" s="11">
        <f t="shared" si="7"/>
      </c>
      <c r="O46" s="55">
        <f t="shared" si="8"/>
      </c>
      <c r="Q46">
        <f>IF(L46="","",(RANK(L46,($L$10:$L$15,$L$18:$L$23,$L$26:$L$31,$L$34:$L$39,$L$42:$L$47,$L$50:$L$55),1)))</f>
      </c>
    </row>
    <row r="47" spans="1:17" ht="12.75" customHeight="1" thickBot="1">
      <c r="A47" s="8" t="s">
        <v>92</v>
      </c>
      <c r="B47" s="14"/>
      <c r="C47" s="10"/>
      <c r="D47" s="10"/>
      <c r="E47" s="10"/>
      <c r="F47" s="10"/>
      <c r="G47" s="10"/>
      <c r="H47" s="10"/>
      <c r="I47" s="10"/>
      <c r="J47" s="10"/>
      <c r="K47" s="10"/>
      <c r="L47" s="11">
        <f t="shared" si="7"/>
      </c>
      <c r="O47" s="55">
        <f t="shared" si="8"/>
      </c>
      <c r="Q47">
        <f>IF(L47="","",(RANK(L47,($L$10:$L$15,$L$18:$L$23,$L$26:$L$31,$L$34:$L$39,$L$42:$L$47,$L$50:$L$55),1)))</f>
      </c>
    </row>
    <row r="48" spans="1:17" ht="12.75" customHeight="1" thickBot="1">
      <c r="A48" s="8"/>
      <c r="B48" s="12"/>
      <c r="C48" s="9"/>
      <c r="D48" s="9"/>
      <c r="E48" s="9"/>
      <c r="F48" s="9"/>
      <c r="G48" s="9"/>
      <c r="H48" s="9"/>
      <c r="I48" s="9"/>
      <c r="J48" s="9"/>
      <c r="K48" s="9"/>
      <c r="L48" s="13">
        <f>IF(COUNTIF(L42:L47,"&gt;1")&lt;4,"",IF(COUNTIF(L42:L47,"&gt;1")&gt;=4,(SMALL(L42:L47,1)+SMALL(L42:L47,2)+SMALL(L42:L47,3)+SMALL(L42:L47,4))))</f>
      </c>
      <c r="M48" s="2">
        <f>MIN(SUM(L43,L45:L47),SUM(L43,L44,L46,L47),SUM(L44:L47),SUM(L42,L43,L46,L47),SUM(L42,L43,L45,L46),SUM(L42,L43,L45,L47),SUM(L42,L44,L45,L47))</f>
        <v>0</v>
      </c>
      <c r="N48" s="2">
        <f>MIN(SUM(L42:L45),SUM(L42,L44:L46),SUM(L42,L45:L47),SUM(L42:L44,L46),SUM(L42,L43,L44,L47),SUM(L42,L44,L46,L47),SUM(L43:L45,L46),SUM(L43:L45,L47))</f>
        <v>0</v>
      </c>
      <c r="O48" s="55">
        <f>IF(L48="","",+L48-($L$6*4))</f>
      </c>
      <c r="P48" s="2"/>
      <c r="Q48">
        <f>IF(L48="","",RANK(L48,($L$16,$L$24,$L$32,$L$40,$L$48,$L$56),1))</f>
      </c>
    </row>
    <row r="49" spans="2:12" ht="12.75" customHeight="1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7" ht="12.75" customHeight="1">
      <c r="A50" s="8" t="s">
        <v>87</v>
      </c>
      <c r="B50" s="14"/>
      <c r="C50" s="10"/>
      <c r="D50" s="10"/>
      <c r="E50" s="10"/>
      <c r="F50" s="10"/>
      <c r="G50" s="10"/>
      <c r="H50" s="10"/>
      <c r="I50" s="10"/>
      <c r="J50" s="10"/>
      <c r="K50" s="10"/>
      <c r="L50" s="11">
        <f aca="true" t="shared" si="9" ref="L50:L55">IF(COUNT(C50:K50)&lt;9,"",SUM(C50:K50))</f>
      </c>
      <c r="O50" s="55">
        <f aca="true" t="shared" si="10" ref="O50:O55">IF(L50="","",+L50-$L$6)</f>
      </c>
      <c r="Q50">
        <f>IF(L50="","",(RANK(L50,($L$10:$L$15,$L$18:$L$23,$L$26:$L$31,$L$34:$L$39,$L$42:$L$47,$L$50:$L$55),1)))</f>
      </c>
    </row>
    <row r="51" spans="1:17" ht="12.75" customHeight="1">
      <c r="A51" s="8" t="s">
        <v>88</v>
      </c>
      <c r="B51" s="14"/>
      <c r="C51" s="10"/>
      <c r="D51" s="10"/>
      <c r="E51" s="10"/>
      <c r="F51" s="10"/>
      <c r="G51" s="10"/>
      <c r="H51" s="10"/>
      <c r="I51" s="10"/>
      <c r="J51" s="10"/>
      <c r="K51" s="10"/>
      <c r="L51" s="11">
        <f t="shared" si="9"/>
      </c>
      <c r="O51" s="55">
        <f t="shared" si="10"/>
      </c>
      <c r="Q51">
        <f>IF(L51="","",(RANK(L51,($L$10:$L$15,$L$18:$L$23,$L$26:$L$31,$L$34:$L$39,$L$42:$L$47,$L$50:$L$55),1)))</f>
      </c>
    </row>
    <row r="52" spans="1:17" ht="12.75" customHeight="1">
      <c r="A52" s="8" t="s">
        <v>89</v>
      </c>
      <c r="B52" s="14"/>
      <c r="C52" s="10"/>
      <c r="D52" s="10"/>
      <c r="E52" s="10"/>
      <c r="F52" s="10"/>
      <c r="G52" s="10"/>
      <c r="H52" s="10"/>
      <c r="I52" s="10"/>
      <c r="J52" s="10"/>
      <c r="K52" s="10"/>
      <c r="L52" s="11">
        <f t="shared" si="9"/>
      </c>
      <c r="O52" s="55">
        <f t="shared" si="10"/>
      </c>
      <c r="Q52">
        <f>IF(L52="","",(RANK(L52,($L$10:$L$15,$L$18:$L$23,$L$26:$L$31,$L$34:$L$39,$L$42:$L$47,$L$50:$L$55),1)))</f>
      </c>
    </row>
    <row r="53" spans="1:17" ht="12.75" customHeight="1">
      <c r="A53" s="8" t="s">
        <v>90</v>
      </c>
      <c r="B53" s="14"/>
      <c r="C53" s="10"/>
      <c r="D53" s="10"/>
      <c r="E53" s="10"/>
      <c r="F53" s="10"/>
      <c r="G53" s="10"/>
      <c r="H53" s="10"/>
      <c r="I53" s="10"/>
      <c r="J53" s="10"/>
      <c r="K53" s="10"/>
      <c r="L53" s="11">
        <f t="shared" si="9"/>
      </c>
      <c r="O53" s="55">
        <f t="shared" si="10"/>
      </c>
      <c r="Q53">
        <f>IF(L53="","",(RANK(L53,($L$10:$L$15,$L$18:$L$23,$L$26:$L$31,$L$34:$L$39,$L$42:$L$47,$L$50:$L$55),1)))</f>
      </c>
    </row>
    <row r="54" spans="1:17" ht="12.75" customHeight="1">
      <c r="A54" s="8" t="s">
        <v>91</v>
      </c>
      <c r="B54" s="14"/>
      <c r="C54" s="10"/>
      <c r="D54" s="10"/>
      <c r="E54" s="10"/>
      <c r="F54" s="10"/>
      <c r="G54" s="10"/>
      <c r="H54" s="10"/>
      <c r="I54" s="10"/>
      <c r="J54" s="10"/>
      <c r="K54" s="10"/>
      <c r="L54" s="11">
        <f t="shared" si="9"/>
      </c>
      <c r="O54" s="55">
        <f t="shared" si="10"/>
      </c>
      <c r="Q54">
        <f>IF(L54="","",(RANK(L54,($L$10:$L$15,$L$18:$L$23,$L$26:$L$31,$L$34:$L$39,$L$42:$L$47,$L$50:$L$55),1)))</f>
      </c>
    </row>
    <row r="55" spans="1:17" ht="12.75" customHeight="1" thickBot="1">
      <c r="A55" s="8" t="s">
        <v>92</v>
      </c>
      <c r="B55" s="14"/>
      <c r="C55" s="10"/>
      <c r="D55" s="10"/>
      <c r="E55" s="10"/>
      <c r="F55" s="10"/>
      <c r="G55" s="10"/>
      <c r="H55" s="10"/>
      <c r="I55" s="10"/>
      <c r="J55" s="10"/>
      <c r="K55" s="10"/>
      <c r="L55" s="11">
        <f t="shared" si="9"/>
      </c>
      <c r="O55" s="55">
        <f t="shared" si="10"/>
      </c>
      <c r="Q55">
        <f>IF(L55="","",(RANK(L55,($L$10:$L$15,$L$18:$L$23,$L$26:$L$31,$L$34:$L$39,$L$42:$L$47,$L$50:$L$55),1)))</f>
      </c>
    </row>
    <row r="56" spans="1:17" ht="12.75" customHeight="1" thickBot="1">
      <c r="A56" s="8"/>
      <c r="B56" s="12"/>
      <c r="C56" s="9"/>
      <c r="D56" s="9"/>
      <c r="E56" s="9"/>
      <c r="F56" s="9"/>
      <c r="G56" s="9"/>
      <c r="H56" s="9"/>
      <c r="I56" s="9"/>
      <c r="J56" s="9"/>
      <c r="K56" s="9"/>
      <c r="L56" s="13">
        <f>IF(COUNTIF(L50:L55,"&gt;1")&lt;4,"",IF(COUNTIF(L50:L55,"&gt;1")&gt;=4,(SMALL(L50:L55,1)+SMALL(L50:L55,2)+SMALL(L50:L55,3)+SMALL(L50:L55,4))))</f>
      </c>
      <c r="M56" s="2">
        <f>MIN(SUM(L51,L53:L55),SUM(L51,L52,L54,L55),SUM(L52:L55),SUM(L50,L51,L54,L55),SUM(L50,L51,L53,L54),SUM(L50,L51,L53,L55),SUM(L50,L52,L53,L55))</f>
        <v>0</v>
      </c>
      <c r="N56" s="2">
        <f>MIN(SUM(L50:L53),SUM(L50,L52:L54),SUM(L50,L53:L55),SUM(L50:L52,L54),SUM(L50,L51,L52,L55),SUM(L50,L52,L54,L55),SUM(L51:L53,L54),SUM(L51:L53,L55))</f>
        <v>0</v>
      </c>
      <c r="O56" s="55">
        <f>IF(L56="","",+L56-($L$6*4))</f>
      </c>
      <c r="P56" s="2"/>
      <c r="Q56">
        <f>IF(L56="","",RANK(L56,($L$16,$L$24,$L$32,$L$40,$L$48,$L$56),1))</f>
      </c>
    </row>
    <row r="57" ht="12.75" customHeight="1"/>
    <row r="58" ht="12.75" customHeight="1"/>
    <row r="59" ht="12.75" customHeight="1"/>
    <row r="60" ht="12.75" customHeight="1"/>
    <row r="61" spans="1:20" ht="16.5" customHeight="1">
      <c r="A61" s="62" t="s">
        <v>79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</row>
    <row r="62" spans="1:20" ht="20.2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</row>
    <row r="63" ht="12.75" customHeight="1"/>
    <row r="64" ht="12.75" customHeight="1"/>
    <row r="65" spans="2:23" ht="12.75">
      <c r="B65" s="20" t="s">
        <v>84</v>
      </c>
      <c r="C65" s="21">
        <v>1</v>
      </c>
      <c r="D65" s="21">
        <v>2</v>
      </c>
      <c r="E65" s="21">
        <v>3</v>
      </c>
      <c r="F65" s="21">
        <v>4</v>
      </c>
      <c r="G65" s="21">
        <v>5</v>
      </c>
      <c r="H65" s="21">
        <v>6</v>
      </c>
      <c r="I65" s="21">
        <v>7</v>
      </c>
      <c r="J65" s="21">
        <v>8</v>
      </c>
      <c r="K65" s="21">
        <v>9</v>
      </c>
      <c r="L65" s="21" t="s">
        <v>85</v>
      </c>
      <c r="S65" s="5" t="s">
        <v>93</v>
      </c>
      <c r="T65" s="6">
        <f>T5</f>
        <v>42486</v>
      </c>
      <c r="V65" t="s">
        <v>69</v>
      </c>
      <c r="W65" t="s">
        <v>70</v>
      </c>
    </row>
    <row r="66" spans="2:23" ht="12.75">
      <c r="B66" s="20" t="s">
        <v>86</v>
      </c>
      <c r="C66" s="21">
        <v>4</v>
      </c>
      <c r="D66" s="21">
        <v>4</v>
      </c>
      <c r="E66" s="21">
        <v>3</v>
      </c>
      <c r="F66" s="21">
        <v>5</v>
      </c>
      <c r="G66" s="21">
        <v>3</v>
      </c>
      <c r="H66" s="21">
        <v>4</v>
      </c>
      <c r="I66" s="21">
        <v>4</v>
      </c>
      <c r="J66" s="21">
        <v>5</v>
      </c>
      <c r="K66" s="21">
        <v>4</v>
      </c>
      <c r="L66" s="21">
        <f>SUM(C66:K66)</f>
        <v>36</v>
      </c>
      <c r="S66" s="5" t="s">
        <v>94</v>
      </c>
      <c r="T66" s="6" t="str">
        <f>T6</f>
        <v>Crestwood Hills</v>
      </c>
      <c r="V66" s="59" t="str">
        <f>'9 Temp'!B69</f>
        <v>Morgan Ferguson</v>
      </c>
      <c r="W66" s="11">
        <f aca="true" t="shared" si="11" ref="W66:W71">IF(COUNT(N66:V66)&lt;9,"",SUM(N66:V66))</f>
      </c>
    </row>
    <row r="67" spans="2:23" ht="15"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S67" s="5" t="s">
        <v>95</v>
      </c>
      <c r="T67" s="6" t="str">
        <f>T7</f>
        <v>Sunny</v>
      </c>
      <c r="V67" s="59" t="str">
        <f>'9 Temp'!B70</f>
        <v>Ericka Stender</v>
      </c>
      <c r="W67" s="11">
        <f t="shared" si="11"/>
      </c>
    </row>
    <row r="68" spans="1:23" ht="12">
      <c r="A68" s="8"/>
      <c r="B68" s="64" t="s">
        <v>75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O68" s="56" t="s">
        <v>18</v>
      </c>
      <c r="Q68" s="25" t="s">
        <v>108</v>
      </c>
      <c r="R68" s="25"/>
      <c r="S68" s="5" t="s">
        <v>96</v>
      </c>
      <c r="T68" s="6">
        <f>T8</f>
        <v>70</v>
      </c>
      <c r="V68" s="59" t="str">
        <f>'9 Temp'!B71</f>
        <v>Brookelyn Wahlert</v>
      </c>
      <c r="W68" s="11">
        <f t="shared" si="11"/>
      </c>
    </row>
    <row r="69" spans="1:23" ht="12">
      <c r="A69" s="8" t="s">
        <v>87</v>
      </c>
      <c r="B69" s="26" t="s">
        <v>48</v>
      </c>
      <c r="C69" s="10">
        <v>6</v>
      </c>
      <c r="D69" s="10">
        <v>6</v>
      </c>
      <c r="E69" s="10">
        <v>6</v>
      </c>
      <c r="F69" s="10">
        <v>8</v>
      </c>
      <c r="G69" s="10">
        <v>5</v>
      </c>
      <c r="H69" s="10">
        <v>10</v>
      </c>
      <c r="I69" s="10">
        <v>6</v>
      </c>
      <c r="J69" s="10">
        <v>7</v>
      </c>
      <c r="K69" s="10">
        <v>7</v>
      </c>
      <c r="L69" s="11">
        <f aca="true" t="shared" si="12" ref="L69:L74">IF(COUNT(C69:K69)&lt;9,"",SUM(C69:K69))</f>
        <v>61</v>
      </c>
      <c r="O69" s="55">
        <f aca="true" t="shared" si="13" ref="O69:O74">IF(L69="","",+L69-$L$6)</f>
        <v>25</v>
      </c>
      <c r="Q69" t="e">
        <f>IF(L69="","",(RANK(L69,($L$10:$L$15,$L$18:$L$23,$L$26:$L$31,$L$34:$L$39,$L$42:$L$47,$L$50:$L$55),1)))</f>
        <v>#N/A</v>
      </c>
      <c r="S69" s="5" t="s">
        <v>97</v>
      </c>
      <c r="T69" s="6" t="str">
        <f>T9</f>
        <v>Windy</v>
      </c>
      <c r="V69" s="59" t="str">
        <f>'9 Temp'!B72</f>
        <v>Halie Giegerich</v>
      </c>
      <c r="W69" s="11">
        <f t="shared" si="11"/>
      </c>
    </row>
    <row r="70" spans="1:23" ht="12">
      <c r="A70" s="8" t="s">
        <v>88</v>
      </c>
      <c r="B70" s="26" t="s">
        <v>49</v>
      </c>
      <c r="C70" s="10">
        <v>8</v>
      </c>
      <c r="D70" s="10">
        <v>4</v>
      </c>
      <c r="E70" s="10">
        <v>5</v>
      </c>
      <c r="F70" s="10">
        <v>7</v>
      </c>
      <c r="G70" s="10">
        <v>6</v>
      </c>
      <c r="H70" s="10">
        <v>9</v>
      </c>
      <c r="I70" s="10">
        <v>10</v>
      </c>
      <c r="J70" s="10">
        <v>8</v>
      </c>
      <c r="K70" s="10">
        <v>8</v>
      </c>
      <c r="L70" s="11">
        <f t="shared" si="12"/>
        <v>65</v>
      </c>
      <c r="O70" s="55">
        <f t="shared" si="13"/>
        <v>29</v>
      </c>
      <c r="Q70" t="e">
        <f>IF(L70="","",(RANK(L70,($L$10:$L$15,$L$18:$L$23,$L$26:$L$31,$L$34:$L$39,$L$42:$L$47,$L$50:$L$55),1)))</f>
        <v>#N/A</v>
      </c>
      <c r="S70" s="5" t="s">
        <v>81</v>
      </c>
      <c r="T70" s="6">
        <v>32.5</v>
      </c>
      <c r="V70" s="59" t="str">
        <f>'9 Temp'!B73</f>
        <v>Sid Aupperle</v>
      </c>
      <c r="W70" s="11">
        <f t="shared" si="11"/>
      </c>
    </row>
    <row r="71" spans="1:23" ht="12.75" thickBot="1">
      <c r="A71" s="8" t="s">
        <v>89</v>
      </c>
      <c r="B71" s="26" t="s">
        <v>50</v>
      </c>
      <c r="C71" s="10">
        <v>8</v>
      </c>
      <c r="D71" s="10">
        <v>6</v>
      </c>
      <c r="E71" s="10">
        <v>6</v>
      </c>
      <c r="F71" s="10">
        <v>9</v>
      </c>
      <c r="G71" s="10">
        <v>6</v>
      </c>
      <c r="H71" s="10">
        <v>9</v>
      </c>
      <c r="I71" s="10">
        <v>7</v>
      </c>
      <c r="J71" s="10">
        <v>8</v>
      </c>
      <c r="K71" s="10">
        <v>8</v>
      </c>
      <c r="L71" s="11">
        <f t="shared" si="12"/>
        <v>67</v>
      </c>
      <c r="O71" s="55">
        <f t="shared" si="13"/>
        <v>31</v>
      </c>
      <c r="Q71" t="e">
        <f>IF(L71="","",(RANK(L71,($L$10:$L$15,$L$18:$L$23,$L$26:$L$31,$L$34:$L$39,$L$42:$L$47,$L$50:$L$55),1)))</f>
        <v>#N/A</v>
      </c>
      <c r="V71" s="59">
        <f>'9 Temp'!B74</f>
        <v>0</v>
      </c>
      <c r="W71" s="11">
        <f t="shared" si="11"/>
      </c>
    </row>
    <row r="72" spans="1:23" ht="12.75" thickBot="1">
      <c r="A72" s="8" t="s">
        <v>90</v>
      </c>
      <c r="B72" s="26" t="s">
        <v>76</v>
      </c>
      <c r="C72" s="10">
        <v>8</v>
      </c>
      <c r="D72" s="10">
        <v>6</v>
      </c>
      <c r="E72" s="10">
        <v>6</v>
      </c>
      <c r="F72" s="10">
        <v>10</v>
      </c>
      <c r="G72" s="10">
        <v>5</v>
      </c>
      <c r="H72" s="10">
        <v>8</v>
      </c>
      <c r="I72" s="10">
        <v>9</v>
      </c>
      <c r="J72" s="10">
        <v>9</v>
      </c>
      <c r="K72" s="10">
        <v>10</v>
      </c>
      <c r="L72" s="11">
        <f t="shared" si="12"/>
        <v>71</v>
      </c>
      <c r="O72" s="55">
        <f t="shared" si="13"/>
        <v>35</v>
      </c>
      <c r="Q72">
        <f>IF(L72="","",(RANK(L72,($L$10:$L$15,$L$18:$L$23,$L$26:$L$31,$L$34:$L$39,$L$42:$L$47,$L$50:$L$55),1)))</f>
        <v>16</v>
      </c>
      <c r="S72" s="17" t="s">
        <v>100</v>
      </c>
      <c r="T72" s="18" t="s">
        <v>101</v>
      </c>
      <c r="V72" t="str">
        <f>'9 Temp'!B77</f>
        <v>Zoey Dinkla</v>
      </c>
      <c r="W72">
        <f>'9 Temp'!L77</f>
        <v>65</v>
      </c>
    </row>
    <row r="73" spans="1:23" ht="12.75" thickBot="1">
      <c r="A73" s="8" t="s">
        <v>91</v>
      </c>
      <c r="B73" s="26" t="s">
        <v>77</v>
      </c>
      <c r="C73" s="10">
        <v>7</v>
      </c>
      <c r="D73" s="10">
        <v>10</v>
      </c>
      <c r="E73" s="10">
        <v>6</v>
      </c>
      <c r="F73" s="10">
        <v>10</v>
      </c>
      <c r="G73" s="10">
        <v>6</v>
      </c>
      <c r="H73" s="10">
        <v>8</v>
      </c>
      <c r="I73" s="10">
        <v>10</v>
      </c>
      <c r="J73" s="10">
        <v>8</v>
      </c>
      <c r="K73" s="10">
        <v>10</v>
      </c>
      <c r="L73" s="11">
        <f t="shared" si="12"/>
        <v>75</v>
      </c>
      <c r="O73" s="55">
        <f t="shared" si="13"/>
        <v>39</v>
      </c>
      <c r="Q73" t="e">
        <f>IF(L73="","",(RANK(L73,($L$10:$L$15,$L$18:$L$23,$L$26:$L$31,$L$34:$L$39,$L$42:$L$47,$L$50:$L$55),1)))</f>
        <v>#N/A</v>
      </c>
      <c r="S73" s="22">
        <f>$L$75</f>
        <v>264</v>
      </c>
      <c r="T73" s="19" t="s">
        <v>78</v>
      </c>
      <c r="V73" t="str">
        <f>'9 Temp'!B78</f>
        <v>Josie Sargent</v>
      </c>
      <c r="W73">
        <f>'9 Temp'!L78</f>
        <v>72</v>
      </c>
    </row>
    <row r="74" spans="1:23" ht="12.75" thickBot="1">
      <c r="A74" s="8" t="s">
        <v>92</v>
      </c>
      <c r="B74" s="26"/>
      <c r="C74" s="10"/>
      <c r="D74" s="10"/>
      <c r="E74" s="10"/>
      <c r="F74" s="10"/>
      <c r="G74" s="10"/>
      <c r="H74" s="10"/>
      <c r="I74" s="10"/>
      <c r="J74" s="10"/>
      <c r="K74" s="10"/>
      <c r="L74" s="11">
        <f t="shared" si="12"/>
      </c>
      <c r="O74" s="55">
        <f t="shared" si="13"/>
      </c>
      <c r="Q74">
        <f>IF(L74="","",(RANK(L74,($L$10:$L$15,$L$18:$L$23,$L$26:$L$31,$L$34:$L$39,$L$42:$L$47,$L$50:$L$55),1)))</f>
      </c>
      <c r="S74" s="22"/>
      <c r="T74" s="19"/>
      <c r="V74">
        <f>'9 Temp'!B79</f>
        <v>0</v>
      </c>
      <c r="W74">
        <f>'9 Temp'!L79</f>
      </c>
    </row>
    <row r="75" spans="1:23" ht="12.75" thickBot="1">
      <c r="A75" s="8"/>
      <c r="B75" s="12"/>
      <c r="C75" s="9"/>
      <c r="D75" s="9"/>
      <c r="E75" s="9"/>
      <c r="F75" s="9"/>
      <c r="G75" s="9"/>
      <c r="H75" s="9"/>
      <c r="I75" s="9"/>
      <c r="J75" s="9"/>
      <c r="K75" s="9"/>
      <c r="L75" s="13">
        <f>IF(COUNTIF(L69:L74,"&gt;1")&lt;4,"",IF(COUNTIF(L69:L74,"&gt;1")&gt;=4,(SMALL(L69:L74,1)+SMALL(L69:L74,2)+SMALL(L69:L74,3)+SMALL(L69:L74,4))))</f>
        <v>264</v>
      </c>
      <c r="M75" s="2">
        <f>MIN(SUM(L70,L72:L74),SUM(L70,L71,L73,L74),SUM(L71:L74),SUM(L69,L70,L73,L74),SUM(L69,L70,L72,L73),SUM(L69,L70,L72,L74),SUM(L69,L71,L72,L74))</f>
        <v>197</v>
      </c>
      <c r="N75" s="2">
        <f>MIN(SUM(L69:L72),SUM(L69,L71:L73),SUM(L69,L72:L74),SUM(L69:L71,L73),SUM(L69,L70,L71,L74),SUM(L69,L71,L73,L74),SUM(L70:L72,L73),SUM(L70:L72,L74))</f>
        <v>193</v>
      </c>
      <c r="O75" s="55">
        <f>IF(L75="","",+L75-($L$6*4))</f>
        <v>120</v>
      </c>
      <c r="P75" s="2"/>
      <c r="Q75">
        <f>IF(L75="","",RANK(L75,($L$75,$L$83,$L$91,$L$99,$L$107,$L$115),1))</f>
        <v>2</v>
      </c>
      <c r="S75" s="22">
        <f>$L$91</f>
      </c>
      <c r="T75" s="19"/>
      <c r="V75">
        <f>'9 Temp'!B80</f>
        <v>0</v>
      </c>
      <c r="W75">
        <f>'9 Temp'!L80</f>
      </c>
    </row>
    <row r="76" spans="1:23" ht="12.75" thickBot="1">
      <c r="A76" s="8"/>
      <c r="B76" s="66" t="s">
        <v>39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S76" s="22">
        <f>$L$99</f>
        <v>247</v>
      </c>
      <c r="T76" s="19" t="s">
        <v>52</v>
      </c>
      <c r="V76">
        <f>'9 Temp'!B81</f>
        <v>0</v>
      </c>
      <c r="W76">
        <f>'9 Temp'!L81</f>
      </c>
    </row>
    <row r="77" spans="1:23" ht="12.75" thickBot="1">
      <c r="A77" s="8" t="s">
        <v>87</v>
      </c>
      <c r="B77" s="60" t="s">
        <v>51</v>
      </c>
      <c r="C77" s="10">
        <v>6</v>
      </c>
      <c r="D77" s="10">
        <v>7</v>
      </c>
      <c r="E77" s="10">
        <v>4</v>
      </c>
      <c r="F77" s="10">
        <v>8</v>
      </c>
      <c r="G77" s="10">
        <v>7</v>
      </c>
      <c r="H77" s="10">
        <v>11</v>
      </c>
      <c r="I77" s="10">
        <v>7</v>
      </c>
      <c r="J77" s="10">
        <v>7</v>
      </c>
      <c r="K77" s="10">
        <v>8</v>
      </c>
      <c r="L77" s="11">
        <f aca="true" t="shared" si="14" ref="L77:L82">IF(COUNT(C77:K77)&lt;9,"",SUM(C77:K77))</f>
        <v>65</v>
      </c>
      <c r="O77" s="55">
        <f aca="true" t="shared" si="15" ref="O77:O82">IF(L77="","",+L77-$L$6)</f>
        <v>29</v>
      </c>
      <c r="Q77" t="e">
        <f>IF(L77="","",(RANK(L77,($L$10:$L$15,$L$18:$L$23,$L$26:$L$31,$L$34:$L$39,$L$42:$L$47,$L$50:$L$55),1)))</f>
        <v>#N/A</v>
      </c>
      <c r="S77" s="22" t="s">
        <v>82</v>
      </c>
      <c r="T77" s="19">
        <v>32.7</v>
      </c>
      <c r="V77">
        <f>'9 Temp'!B82</f>
        <v>0</v>
      </c>
      <c r="W77">
        <f>'9 Temp'!L82</f>
      </c>
    </row>
    <row r="78" spans="1:23" ht="12">
      <c r="A78" s="8" t="s">
        <v>88</v>
      </c>
      <c r="B78" s="60" t="s">
        <v>64</v>
      </c>
      <c r="C78" s="10">
        <v>9</v>
      </c>
      <c r="D78" s="10">
        <v>6</v>
      </c>
      <c r="E78" s="10">
        <v>7</v>
      </c>
      <c r="F78" s="10">
        <v>9</v>
      </c>
      <c r="G78" s="10">
        <v>7</v>
      </c>
      <c r="H78" s="10">
        <v>8</v>
      </c>
      <c r="I78" s="10">
        <v>9</v>
      </c>
      <c r="J78" s="10">
        <v>9</v>
      </c>
      <c r="K78" s="10">
        <v>8</v>
      </c>
      <c r="L78" s="11">
        <f t="shared" si="14"/>
        <v>72</v>
      </c>
      <c r="O78" s="55">
        <f t="shared" si="15"/>
        <v>36</v>
      </c>
      <c r="Q78" t="e">
        <f>IF(L78="","",(RANK(L78,($L$10:$L$15,$L$18:$L$23,$L$26:$L$31,$L$34:$L$39,$L$42:$L$47,$L$50:$L$55),1)))</f>
        <v>#N/A</v>
      </c>
      <c r="V78" t="str">
        <f>'9 Temp'!B85</f>
        <v>Sara Conway</v>
      </c>
      <c r="W78">
        <f>'9 Temp'!L85</f>
        <v>58</v>
      </c>
    </row>
    <row r="79" spans="1:23" ht="12">
      <c r="A79" s="8" t="s">
        <v>89</v>
      </c>
      <c r="B79" s="60"/>
      <c r="C79" s="10"/>
      <c r="D79" s="10"/>
      <c r="E79" s="10"/>
      <c r="F79" s="10"/>
      <c r="G79" s="10"/>
      <c r="H79" s="10"/>
      <c r="I79" s="10"/>
      <c r="J79" s="10"/>
      <c r="K79" s="10"/>
      <c r="L79" s="11">
        <f t="shared" si="14"/>
      </c>
      <c r="O79" s="55">
        <f t="shared" si="15"/>
      </c>
      <c r="Q79">
        <f>IF(L79="","",(RANK(L79,($L$10:$L$15,$L$18:$L$23,$L$26:$L$31,$L$34:$L$39,$L$42:$L$47,$L$50:$L$55),1)))</f>
      </c>
      <c r="S79" s="70" t="s">
        <v>105</v>
      </c>
      <c r="T79" s="70"/>
      <c r="V79" t="str">
        <f>'9 Temp'!B86</f>
        <v>Alyssa Brink</v>
      </c>
      <c r="W79">
        <f>'9 Temp'!L86</f>
        <v>53</v>
      </c>
    </row>
    <row r="80" spans="1:23" ht="12">
      <c r="A80" s="8" t="s">
        <v>90</v>
      </c>
      <c r="B80" s="60"/>
      <c r="C80" s="10"/>
      <c r="D80" s="10"/>
      <c r="E80" s="10"/>
      <c r="F80" s="10"/>
      <c r="G80" s="10"/>
      <c r="H80" s="10"/>
      <c r="I80" s="10"/>
      <c r="J80" s="10"/>
      <c r="K80" s="10"/>
      <c r="L80" s="11">
        <f t="shared" si="14"/>
      </c>
      <c r="O80" s="55">
        <f t="shared" si="15"/>
      </c>
      <c r="Q80">
        <f>IF(L80="","",(RANK(L80,($L$10:$L$15,$L$18:$L$23,$L$26:$L$31,$L$34:$L$39,$L$42:$L$47,$L$50:$L$55),1)))</f>
      </c>
      <c r="S80" s="23" t="s">
        <v>99</v>
      </c>
      <c r="T80" s="23" t="s">
        <v>7</v>
      </c>
      <c r="V80" t="str">
        <f>'9 Temp'!B87</f>
        <v>Lydia Wede</v>
      </c>
      <c r="W80">
        <f>'9 Temp'!L87</f>
        <v>76</v>
      </c>
    </row>
    <row r="81" spans="1:23" ht="12">
      <c r="A81" s="8" t="s">
        <v>91</v>
      </c>
      <c r="B81" s="60"/>
      <c r="C81" s="10"/>
      <c r="D81" s="10"/>
      <c r="E81" s="10"/>
      <c r="F81" s="10"/>
      <c r="G81" s="10"/>
      <c r="H81" s="10"/>
      <c r="I81" s="10"/>
      <c r="J81" s="10"/>
      <c r="K81" s="10"/>
      <c r="L81" s="11">
        <f t="shared" si="14"/>
      </c>
      <c r="O81" s="55">
        <f t="shared" si="15"/>
      </c>
      <c r="Q81">
        <f>IF(L81="","",(RANK(L81,($L$10:$L$15,$L$18:$L$23,$L$26:$L$31,$L$34:$L$39,$L$42:$L$47,$L$50:$L$55),1)))</f>
      </c>
      <c r="S81" s="23" t="s">
        <v>106</v>
      </c>
      <c r="T81" s="23" t="s">
        <v>6</v>
      </c>
      <c r="V81">
        <f>'9 Temp'!B88</f>
        <v>0</v>
      </c>
      <c r="W81">
        <f>'9 Temp'!L88</f>
      </c>
    </row>
    <row r="82" spans="1:23" ht="12.75" thickBot="1">
      <c r="A82" s="8" t="s">
        <v>92</v>
      </c>
      <c r="B82" s="60"/>
      <c r="C82" s="10"/>
      <c r="D82" s="10"/>
      <c r="E82" s="10"/>
      <c r="F82" s="10"/>
      <c r="G82" s="10"/>
      <c r="H82" s="10"/>
      <c r="I82" s="10"/>
      <c r="J82" s="10"/>
      <c r="K82" s="10"/>
      <c r="L82" s="11">
        <f t="shared" si="14"/>
      </c>
      <c r="O82" s="55">
        <f t="shared" si="15"/>
      </c>
      <c r="Q82">
        <f>IF(L82="","",(RANK(L82,($L$10:$L$15,$L$18:$L$23,$L$26:$L$31,$L$34:$L$39,$L$42:$L$47,$L$50:$L$55),1)))</f>
      </c>
      <c r="S82" s="23" t="s">
        <v>102</v>
      </c>
      <c r="T82" s="23"/>
      <c r="V82">
        <f>'9 Temp'!B89</f>
        <v>0</v>
      </c>
      <c r="W82">
        <f>'9 Temp'!L89</f>
      </c>
    </row>
    <row r="83" spans="1:23" ht="12.75" thickBot="1">
      <c r="A83" s="8"/>
      <c r="B83" s="12"/>
      <c r="C83" s="9"/>
      <c r="D83" s="9"/>
      <c r="E83" s="9"/>
      <c r="F83" s="9"/>
      <c r="G83" s="9"/>
      <c r="H83" s="9"/>
      <c r="I83" s="9"/>
      <c r="J83" s="9"/>
      <c r="K83" s="9"/>
      <c r="L83" s="13">
        <f>IF(COUNTIF(L77:L82,"&gt;1")&lt;4,"",IF(COUNTIF(L77:L82,"&gt;1")&gt;=4,(SMALL(L77:L82,1)+SMALL(L77:L82,2)+SMALL(L77:L82,3)+SMALL(L77:L82,4))))</f>
      </c>
      <c r="M83" s="2">
        <f>MIN(SUM(L78,L80:L82),SUM(L78,L79,L81,L82),SUM(L79:L82),SUM(L77,L78,L81,L82),SUM(L77,L78,L80,L81),SUM(L77,L78,L80,L82),SUM(L77,L79,L80,L82))</f>
        <v>0</v>
      </c>
      <c r="N83" s="2">
        <f>MIN(SUM(L77:L80),SUM(L77,L79:L81),SUM(L77,L80:L82),SUM(L77:L79,L81),SUM(L77,L78,L79,L82),SUM(L77,L79,L81,L82),SUM(L78:L80,L81),SUM(L78:L80,L82))</f>
        <v>65</v>
      </c>
      <c r="O83" s="55">
        <f>IF(L83="","",+L83-($L$6*4))</f>
      </c>
      <c r="P83" s="2"/>
      <c r="Q83">
        <f>IF(L83="","",RANK(L83,($L$75,$L$83,$L$91,$L$99,$L$107,$L$115),1))</f>
      </c>
      <c r="S83" s="23" t="s">
        <v>103</v>
      </c>
      <c r="T83" s="23"/>
      <c r="V83">
        <f>'9 Temp'!B90</f>
        <v>0</v>
      </c>
      <c r="W83">
        <f>'9 Temp'!L90</f>
      </c>
    </row>
    <row r="84" spans="1:20" ht="12">
      <c r="A84" s="8"/>
      <c r="B84" s="67" t="s">
        <v>47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S84" s="23" t="s">
        <v>104</v>
      </c>
      <c r="T84" s="23"/>
    </row>
    <row r="85" spans="1:17" ht="12">
      <c r="A85" s="8" t="s">
        <v>87</v>
      </c>
      <c r="B85" s="15" t="s">
        <v>55</v>
      </c>
      <c r="C85" s="10">
        <v>6</v>
      </c>
      <c r="D85" s="10">
        <v>6</v>
      </c>
      <c r="E85" s="10">
        <v>6</v>
      </c>
      <c r="F85" s="10">
        <v>6</v>
      </c>
      <c r="G85" s="10">
        <v>5</v>
      </c>
      <c r="H85" s="10">
        <v>7</v>
      </c>
      <c r="I85" s="10">
        <v>7</v>
      </c>
      <c r="J85" s="10">
        <v>7</v>
      </c>
      <c r="K85" s="10">
        <v>8</v>
      </c>
      <c r="L85" s="11">
        <f aca="true" t="shared" si="16" ref="L85:L90">IF(COUNT(C85:K85)&lt;9,"",SUM(C85:K85))</f>
        <v>58</v>
      </c>
      <c r="O85" s="55">
        <f aca="true" t="shared" si="17" ref="O85:O90">IF(L85="","",+L85-$L$6)</f>
        <v>22</v>
      </c>
      <c r="Q85" t="e">
        <f>IF(L85="","",(RANK(L85,($L$10:$L$15,$L$18:$L$23,$L$26:$L$31,$L$34:$L$39,$L$42:$L$47,$L$50:$L$55),1)))</f>
        <v>#N/A</v>
      </c>
    </row>
    <row r="86" spans="1:17" ht="12">
      <c r="A86" s="8" t="s">
        <v>88</v>
      </c>
      <c r="B86" s="15" t="s">
        <v>56</v>
      </c>
      <c r="C86" s="10">
        <v>5</v>
      </c>
      <c r="D86" s="10">
        <v>7</v>
      </c>
      <c r="E86" s="10">
        <v>4</v>
      </c>
      <c r="F86" s="10">
        <v>6</v>
      </c>
      <c r="G86" s="10">
        <v>4</v>
      </c>
      <c r="H86" s="10">
        <v>7</v>
      </c>
      <c r="I86" s="10">
        <v>6</v>
      </c>
      <c r="J86" s="10">
        <v>8</v>
      </c>
      <c r="K86" s="10">
        <v>6</v>
      </c>
      <c r="L86" s="11">
        <f t="shared" si="16"/>
        <v>53</v>
      </c>
      <c r="O86" s="55">
        <f t="shared" si="17"/>
        <v>17</v>
      </c>
      <c r="Q86">
        <f>IF(L86="","",(RANK(L86,($L$10:$L$15,$L$18:$L$23,$L$26:$L$31,$L$34:$L$39,$L$42:$L$47,$L$50:$L$55),1)))</f>
        <v>8</v>
      </c>
    </row>
    <row r="87" spans="1:17" ht="12">
      <c r="A87" s="8" t="s">
        <v>89</v>
      </c>
      <c r="B87" s="15" t="s">
        <v>57</v>
      </c>
      <c r="C87" s="10">
        <v>6</v>
      </c>
      <c r="D87" s="10">
        <v>10</v>
      </c>
      <c r="E87" s="10">
        <v>6</v>
      </c>
      <c r="F87" s="10">
        <v>9</v>
      </c>
      <c r="G87" s="10">
        <v>9</v>
      </c>
      <c r="H87" s="10">
        <v>9</v>
      </c>
      <c r="I87" s="10">
        <v>9</v>
      </c>
      <c r="J87" s="10">
        <v>10</v>
      </c>
      <c r="K87" s="10">
        <v>8</v>
      </c>
      <c r="L87" s="11">
        <f t="shared" si="16"/>
        <v>76</v>
      </c>
      <c r="O87" s="55">
        <f t="shared" si="17"/>
        <v>40</v>
      </c>
      <c r="Q87" t="e">
        <f>IF(L87="","",(RANK(L87,($L$10:$L$15,$L$18:$L$23,$L$26:$L$31,$L$34:$L$39,$L$42:$L$47,$L$50:$L$55),1)))</f>
        <v>#N/A</v>
      </c>
    </row>
    <row r="88" spans="1:17" ht="12">
      <c r="A88" s="8" t="s">
        <v>90</v>
      </c>
      <c r="B88" s="15"/>
      <c r="C88" s="10"/>
      <c r="D88" s="10"/>
      <c r="E88" s="10"/>
      <c r="F88" s="10"/>
      <c r="G88" s="10"/>
      <c r="H88" s="10"/>
      <c r="I88" s="10"/>
      <c r="J88" s="10"/>
      <c r="K88" s="10"/>
      <c r="L88" s="11">
        <f t="shared" si="16"/>
      </c>
      <c r="O88" s="55">
        <f t="shared" si="17"/>
      </c>
      <c r="Q88">
        <f>IF(L88="","",(RANK(L88,($L$10:$L$15,$L$18:$L$23,$L$26:$L$31,$L$34:$L$39,$L$42:$L$47,$L$50:$L$55),1)))</f>
      </c>
    </row>
    <row r="89" spans="1:17" ht="12">
      <c r="A89" s="8" t="s">
        <v>91</v>
      </c>
      <c r="B89" s="15"/>
      <c r="C89" s="10"/>
      <c r="D89" s="10"/>
      <c r="E89" s="10"/>
      <c r="F89" s="10"/>
      <c r="G89" s="10"/>
      <c r="H89" s="10"/>
      <c r="I89" s="10"/>
      <c r="J89" s="10"/>
      <c r="K89" s="10"/>
      <c r="L89" s="11">
        <f t="shared" si="16"/>
      </c>
      <c r="O89" s="55">
        <f t="shared" si="17"/>
      </c>
      <c r="Q89">
        <f>IF(L89="","",(RANK(L89,($L$10:$L$15,$L$18:$L$23,$L$26:$L$31,$L$34:$L$39,$L$42:$L$47,$L$50:$L$55),1)))</f>
      </c>
    </row>
    <row r="90" spans="1:17" ht="12.75" thickBot="1">
      <c r="A90" s="8" t="s">
        <v>92</v>
      </c>
      <c r="B90" s="15"/>
      <c r="C90" s="10"/>
      <c r="D90" s="10"/>
      <c r="E90" s="10"/>
      <c r="F90" s="10"/>
      <c r="G90" s="10"/>
      <c r="H90" s="10"/>
      <c r="I90" s="10"/>
      <c r="J90" s="10"/>
      <c r="K90" s="10"/>
      <c r="L90" s="11">
        <f t="shared" si="16"/>
      </c>
      <c r="O90" s="55">
        <f t="shared" si="17"/>
      </c>
      <c r="Q90">
        <f>IF(L90="","",(RANK(L90,($L$10:$L$15,$L$18:$L$23,$L$26:$L$31,$L$34:$L$39,$L$42:$L$47,$L$50:$L$55),1)))</f>
      </c>
    </row>
    <row r="91" spans="1:17" ht="12.75" thickBot="1">
      <c r="A91" s="8"/>
      <c r="B91" s="12"/>
      <c r="C91" s="9"/>
      <c r="D91" s="9"/>
      <c r="E91" s="9"/>
      <c r="F91" s="9"/>
      <c r="G91" s="9"/>
      <c r="H91" s="9"/>
      <c r="I91" s="9"/>
      <c r="J91" s="9"/>
      <c r="K91" s="9"/>
      <c r="L91" s="13">
        <f>IF(COUNTIF(L85:L90,"&gt;1")&lt;4,"",IF(COUNTIF(L85:L90,"&gt;1")&gt;=4,(SMALL(L85:L90,1)+SMALL(L85:L90,2)+SMALL(L85:L90,3)+SMALL(L85:L90,4))))</f>
      </c>
      <c r="M91" s="2">
        <f>MIN(SUM(L86,L88:L90),SUM(L86,L87,L89,L90),SUM(L87:L90),SUM(L85,L86,L89,L90),SUM(L85,L86,L88,L89),SUM(L85,L86,L88,L90),SUM(L85,L87,L88,L90))</f>
        <v>53</v>
      </c>
      <c r="N91" s="2">
        <f>MIN(SUM(L85:L88),SUM(L85,L87:L89),SUM(L85,L88:L90),SUM(L85:L87,L89),SUM(L85,L86,L87,L90),SUM(L85,L87,L89,L90),SUM(L86:L88,L89),SUM(L86:L88,L90))</f>
        <v>58</v>
      </c>
      <c r="O91" s="55">
        <f>IF(L91="","",+L91-($L$6*4))</f>
      </c>
      <c r="P91" s="2"/>
      <c r="Q91">
        <f>IF(L91="","",RANK(L91,($L$75,$L$83,$L$91,$L$99,$L$107,$L$115),1))</f>
      </c>
    </row>
    <row r="92" spans="1:12" ht="12">
      <c r="A92" s="8"/>
      <c r="B92" s="68" t="s">
        <v>52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1:17" ht="12">
      <c r="A93" s="8" t="s">
        <v>87</v>
      </c>
      <c r="B93" s="16" t="s">
        <v>0</v>
      </c>
      <c r="C93" s="10">
        <v>6</v>
      </c>
      <c r="D93" s="10">
        <v>7</v>
      </c>
      <c r="E93" s="10">
        <v>5</v>
      </c>
      <c r="F93" s="10">
        <v>6</v>
      </c>
      <c r="G93" s="10">
        <v>5</v>
      </c>
      <c r="H93" s="10">
        <v>9</v>
      </c>
      <c r="I93" s="10">
        <v>7</v>
      </c>
      <c r="J93" s="10">
        <v>4</v>
      </c>
      <c r="K93" s="10">
        <v>8</v>
      </c>
      <c r="L93" s="11">
        <f aca="true" t="shared" si="18" ref="L93:L98">IF(COUNT(C93:K93)&lt;9,"",SUM(C93:K93))</f>
        <v>57</v>
      </c>
      <c r="O93" s="55">
        <f aca="true" t="shared" si="19" ref="O93:O98">IF(L93="","",+L93-$L$6)</f>
        <v>21</v>
      </c>
      <c r="Q93" t="e">
        <f>IF(L93="","",(RANK(L93,($L$10:$L$15,$L$18:$L$23,$L$26:$L$31,$L$34:$L$39,$L$42:$L$47,$L$50:$L$55),1)))</f>
        <v>#N/A</v>
      </c>
    </row>
    <row r="94" spans="1:17" ht="12">
      <c r="A94" s="8" t="s">
        <v>88</v>
      </c>
      <c r="B94" s="16" t="s">
        <v>1</v>
      </c>
      <c r="C94" s="10">
        <v>8</v>
      </c>
      <c r="D94" s="10">
        <v>9</v>
      </c>
      <c r="E94" s="10">
        <v>6</v>
      </c>
      <c r="F94" s="10">
        <v>8</v>
      </c>
      <c r="G94" s="10">
        <v>5</v>
      </c>
      <c r="H94" s="10">
        <v>6</v>
      </c>
      <c r="I94" s="10">
        <v>11</v>
      </c>
      <c r="J94" s="10">
        <v>11</v>
      </c>
      <c r="K94" s="10">
        <v>8</v>
      </c>
      <c r="L94" s="11">
        <f t="shared" si="18"/>
        <v>72</v>
      </c>
      <c r="O94" s="55">
        <f t="shared" si="19"/>
        <v>36</v>
      </c>
      <c r="Q94" t="e">
        <f>IF(L94="","",(RANK(L94,($L$10:$L$15,$L$18:$L$23,$L$26:$L$31,$L$34:$L$39,$L$42:$L$47,$L$50:$L$55),1)))</f>
        <v>#N/A</v>
      </c>
    </row>
    <row r="95" spans="1:17" ht="12">
      <c r="A95" s="8" t="s">
        <v>89</v>
      </c>
      <c r="B95" s="16" t="s">
        <v>2</v>
      </c>
      <c r="C95" s="10">
        <v>6</v>
      </c>
      <c r="D95" s="10">
        <v>9</v>
      </c>
      <c r="E95" s="10">
        <v>6</v>
      </c>
      <c r="F95" s="10">
        <v>7</v>
      </c>
      <c r="G95" s="10">
        <v>5</v>
      </c>
      <c r="H95" s="10">
        <v>6</v>
      </c>
      <c r="I95" s="10">
        <v>7</v>
      </c>
      <c r="J95" s="10">
        <v>6</v>
      </c>
      <c r="K95" s="10">
        <v>10</v>
      </c>
      <c r="L95" s="11">
        <f t="shared" si="18"/>
        <v>62</v>
      </c>
      <c r="O95" s="55">
        <f t="shared" si="19"/>
        <v>26</v>
      </c>
      <c r="Q95">
        <f>IF(L95="","",(RANK(L95,($L$10:$L$15,$L$18:$L$23,$L$26:$L$31,$L$34:$L$39,$L$42:$L$47,$L$50:$L$55),1)))</f>
        <v>12</v>
      </c>
    </row>
    <row r="96" spans="1:17" ht="12">
      <c r="A96" s="8" t="s">
        <v>90</v>
      </c>
      <c r="B96" s="16" t="s">
        <v>3</v>
      </c>
      <c r="C96" s="10">
        <v>6</v>
      </c>
      <c r="D96" s="10">
        <v>6</v>
      </c>
      <c r="E96" s="10">
        <v>6</v>
      </c>
      <c r="F96" s="10">
        <v>6</v>
      </c>
      <c r="G96" s="10">
        <v>6</v>
      </c>
      <c r="H96" s="10">
        <v>9</v>
      </c>
      <c r="I96" s="10">
        <v>10</v>
      </c>
      <c r="J96" s="10">
        <v>7</v>
      </c>
      <c r="K96" s="10">
        <v>7</v>
      </c>
      <c r="L96" s="11">
        <f t="shared" si="18"/>
        <v>63</v>
      </c>
      <c r="O96" s="55">
        <f t="shared" si="19"/>
        <v>27</v>
      </c>
      <c r="Q96" t="e">
        <f>IF(L96="","",(RANK(L96,($L$10:$L$15,$L$18:$L$23,$L$26:$L$31,$L$34:$L$39,$L$42:$L$47,$L$50:$L$55),1)))</f>
        <v>#N/A</v>
      </c>
    </row>
    <row r="97" spans="1:17" ht="12">
      <c r="A97" s="8" t="s">
        <v>91</v>
      </c>
      <c r="B97" s="16" t="s">
        <v>4</v>
      </c>
      <c r="C97" s="10">
        <v>6</v>
      </c>
      <c r="D97" s="10">
        <v>9</v>
      </c>
      <c r="E97" s="10">
        <v>8</v>
      </c>
      <c r="F97" s="10">
        <v>10</v>
      </c>
      <c r="G97" s="10">
        <v>7</v>
      </c>
      <c r="H97" s="10">
        <v>10</v>
      </c>
      <c r="I97" s="10">
        <v>10</v>
      </c>
      <c r="J97" s="10">
        <v>9</v>
      </c>
      <c r="K97" s="10">
        <v>9</v>
      </c>
      <c r="L97" s="11">
        <f t="shared" si="18"/>
        <v>78</v>
      </c>
      <c r="O97" s="55">
        <f t="shared" si="19"/>
        <v>42</v>
      </c>
      <c r="Q97" t="e">
        <f>IF(L97="","",(RANK(L97,($L$10:$L$15,$L$18:$L$23,$L$26:$L$31,$L$34:$L$39,$L$42:$L$47,$L$50:$L$55),1)))</f>
        <v>#N/A</v>
      </c>
    </row>
    <row r="98" spans="1:17" ht="12.75" thickBot="1">
      <c r="A98" s="8" t="s">
        <v>92</v>
      </c>
      <c r="B98" s="16" t="s">
        <v>5</v>
      </c>
      <c r="C98" s="10">
        <v>7</v>
      </c>
      <c r="D98" s="10">
        <v>6</v>
      </c>
      <c r="E98" s="10">
        <v>5</v>
      </c>
      <c r="F98" s="10">
        <v>8</v>
      </c>
      <c r="G98" s="10">
        <v>6</v>
      </c>
      <c r="H98" s="10">
        <v>7</v>
      </c>
      <c r="I98" s="10">
        <v>7</v>
      </c>
      <c r="J98" s="10">
        <v>10</v>
      </c>
      <c r="K98" s="10">
        <v>9</v>
      </c>
      <c r="L98" s="11">
        <f t="shared" si="18"/>
        <v>65</v>
      </c>
      <c r="O98" s="55">
        <f t="shared" si="19"/>
        <v>29</v>
      </c>
      <c r="Q98" t="e">
        <f>IF(L98="","",(RANK(L98,($L$10:$L$15,$L$18:$L$23,$L$26:$L$31,$L$34:$L$39,$L$42:$L$47,$L$50:$L$55),1)))</f>
        <v>#N/A</v>
      </c>
    </row>
    <row r="99" spans="1:17" ht="12.75" thickBot="1">
      <c r="A99" s="8"/>
      <c r="B99" s="12"/>
      <c r="C99" s="9"/>
      <c r="D99" s="9"/>
      <c r="E99" s="9"/>
      <c r="F99" s="9"/>
      <c r="G99" s="9"/>
      <c r="H99" s="9"/>
      <c r="I99" s="9"/>
      <c r="J99" s="9"/>
      <c r="K99" s="9"/>
      <c r="L99" s="13">
        <f>IF(COUNTIF(L93:L98,"&gt;1")&lt;4,"",IF(COUNTIF(L93:L98,"&gt;1")&gt;=4,(SMALL(L93:L98,1)+SMALL(L93:L98,2)+SMALL(L93:L98,3)+SMALL(L93:L98,4))))</f>
        <v>247</v>
      </c>
      <c r="M99" s="2">
        <f>MIN(SUM(L94,L96:L98),SUM(L94,L95,L97,L98),SUM(L95:L98),SUM(L93,L94,L97,L98),SUM(L93,L94,L96,L97),SUM(L93,L94,L96,L98),SUM(L93,L95,L96,L98))</f>
        <v>247</v>
      </c>
      <c r="N99" s="2">
        <f>MIN(SUM(L93:L96),SUM(L93,L95:L97),SUM(L93,L96:L98),SUM(L93:L95,L97),SUM(L93,L94,L95,L98),SUM(L93,L95,L97,L98),SUM(L94:L96,L97),SUM(L94:L96,L98))</f>
        <v>254</v>
      </c>
      <c r="O99" s="55">
        <f>IF(L99="","",+L99-($L$6*4))</f>
        <v>103</v>
      </c>
      <c r="P99" s="2"/>
      <c r="Q99">
        <f>IF(L99="","",RANK(L99,($L$75,$L$83,$L$91,$L$99,$L$107,$L$115),1))</f>
        <v>1</v>
      </c>
    </row>
    <row r="100" spans="1:12" ht="12">
      <c r="A100" s="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1:17" ht="12">
      <c r="A101" s="8" t="s">
        <v>87</v>
      </c>
      <c r="B101" s="14"/>
      <c r="C101" s="10"/>
      <c r="D101" s="10"/>
      <c r="E101" s="10"/>
      <c r="F101" s="10"/>
      <c r="G101" s="10"/>
      <c r="H101" s="10"/>
      <c r="I101" s="10"/>
      <c r="J101" s="10"/>
      <c r="K101" s="10"/>
      <c r="L101" s="11">
        <f aca="true" t="shared" si="20" ref="L101:L106">IF(COUNT(C101:K101)&lt;9,"",SUM(C101:K101))</f>
      </c>
      <c r="O101" s="55">
        <f aca="true" t="shared" si="21" ref="O101:O106">IF(L101="","",+L101-$L$6)</f>
      </c>
      <c r="Q101">
        <f>IF(L101="","",(RANK(L101,($L$10:$L$15,$L$18:$L$23,$L$26:$L$31,$L$34:$L$39,$L$42:$L$47,$L$50:$L$55),1)))</f>
      </c>
    </row>
    <row r="102" spans="1:17" ht="12">
      <c r="A102" s="8" t="s">
        <v>88</v>
      </c>
      <c r="B102" s="14"/>
      <c r="C102" s="10"/>
      <c r="D102" s="10"/>
      <c r="E102" s="10"/>
      <c r="F102" s="10"/>
      <c r="G102" s="10"/>
      <c r="H102" s="10"/>
      <c r="I102" s="10"/>
      <c r="J102" s="10"/>
      <c r="K102" s="10"/>
      <c r="L102" s="11">
        <f t="shared" si="20"/>
      </c>
      <c r="O102" s="55">
        <f t="shared" si="21"/>
      </c>
      <c r="Q102">
        <f>IF(L102="","",(RANK(L102,($L$10:$L$15,$L$18:$L$23,$L$26:$L$31,$L$34:$L$39,$L$42:$L$47,$L$50:$L$55),1)))</f>
      </c>
    </row>
    <row r="103" spans="1:17" ht="12">
      <c r="A103" s="8" t="s">
        <v>89</v>
      </c>
      <c r="B103" s="14"/>
      <c r="C103" s="10"/>
      <c r="D103" s="10"/>
      <c r="E103" s="10"/>
      <c r="F103" s="10"/>
      <c r="G103" s="10"/>
      <c r="H103" s="10"/>
      <c r="I103" s="10"/>
      <c r="J103" s="10"/>
      <c r="K103" s="10"/>
      <c r="L103" s="11">
        <f t="shared" si="20"/>
      </c>
      <c r="O103" s="55">
        <f t="shared" si="21"/>
      </c>
      <c r="Q103">
        <f>IF(L103="","",(RANK(L103,($L$10:$L$15,$L$18:$L$23,$L$26:$L$31,$L$34:$L$39,$L$42:$L$47,$L$50:$L$55),1)))</f>
      </c>
    </row>
    <row r="104" spans="1:17" ht="12">
      <c r="A104" s="8" t="s">
        <v>90</v>
      </c>
      <c r="B104" s="14"/>
      <c r="C104" s="10"/>
      <c r="D104" s="10"/>
      <c r="E104" s="10"/>
      <c r="F104" s="10"/>
      <c r="G104" s="10"/>
      <c r="H104" s="10"/>
      <c r="I104" s="10"/>
      <c r="J104" s="10"/>
      <c r="K104" s="10"/>
      <c r="L104" s="11">
        <f t="shared" si="20"/>
      </c>
      <c r="O104" s="55">
        <f t="shared" si="21"/>
      </c>
      <c r="Q104">
        <f>IF(L104="","",(RANK(L104,($L$10:$L$15,$L$18:$L$23,$L$26:$L$31,$L$34:$L$39,$L$42:$L$47,$L$50:$L$55),1)))</f>
      </c>
    </row>
    <row r="105" spans="1:17" ht="12">
      <c r="A105" s="8" t="s">
        <v>91</v>
      </c>
      <c r="B105" s="14"/>
      <c r="C105" s="10"/>
      <c r="D105" s="10"/>
      <c r="E105" s="10"/>
      <c r="F105" s="10"/>
      <c r="G105" s="10"/>
      <c r="H105" s="10"/>
      <c r="I105" s="10"/>
      <c r="J105" s="10"/>
      <c r="K105" s="10"/>
      <c r="L105" s="11">
        <f t="shared" si="20"/>
      </c>
      <c r="O105" s="55">
        <f t="shared" si="21"/>
      </c>
      <c r="Q105">
        <f>IF(L105="","",(RANK(L105,($L$10:$L$15,$L$18:$L$23,$L$26:$L$31,$L$34:$L$39,$L$42:$L$47,$L$50:$L$55),1)))</f>
      </c>
    </row>
    <row r="106" spans="1:17" ht="12.75" thickBot="1">
      <c r="A106" s="8" t="s">
        <v>92</v>
      </c>
      <c r="B106" s="14"/>
      <c r="C106" s="10"/>
      <c r="D106" s="10"/>
      <c r="E106" s="10"/>
      <c r="F106" s="10"/>
      <c r="G106" s="10"/>
      <c r="H106" s="10"/>
      <c r="I106" s="10"/>
      <c r="J106" s="10"/>
      <c r="K106" s="10"/>
      <c r="L106" s="11">
        <f t="shared" si="20"/>
      </c>
      <c r="O106" s="55">
        <f t="shared" si="21"/>
      </c>
      <c r="Q106">
        <f>IF(L106="","",(RANK(L106,($L$10:$L$15,$L$18:$L$23,$L$26:$L$31,$L$34:$L$39,$L$42:$L$47,$L$50:$L$55),1)))</f>
      </c>
    </row>
    <row r="107" spans="1:17" ht="12.75" thickBot="1">
      <c r="A107" s="8"/>
      <c r="B107" s="12"/>
      <c r="C107" s="9"/>
      <c r="D107" s="9"/>
      <c r="E107" s="9"/>
      <c r="F107" s="9"/>
      <c r="G107" s="9"/>
      <c r="H107" s="9"/>
      <c r="I107" s="9"/>
      <c r="J107" s="9"/>
      <c r="K107" s="9"/>
      <c r="L107" s="13">
        <f>IF(COUNTIF(L101:L106,"&gt;1")&lt;4,"",IF(COUNTIF(L101:L106,"&gt;1")&gt;=4,(SMALL(L101:L106,1)+SMALL(L101:L106,2)+SMALL(L101:L106,3)+SMALL(L101:L106,4))))</f>
      </c>
      <c r="M107" s="2">
        <f>MIN(SUM(L102,L104:L106),SUM(L102,L103,L105,L106),SUM(L103:L106),SUM(L101,L102,L105,L106),SUM(L101,L102,L104,L105),SUM(L101,L102,L104,L106),SUM(L101,L103,L104,L106))</f>
        <v>0</v>
      </c>
      <c r="N107" s="2">
        <f>MIN(SUM(L101:L104),SUM(L101,L103:L105),SUM(L101,L104:L106),SUM(L101:L103,L105),SUM(L101,L102,L103,L106),SUM(L101,L103,L105,L106),SUM(L102:L104,L105),SUM(L102:L104,L106))</f>
        <v>0</v>
      </c>
      <c r="O107" s="55">
        <f>IF(L107="","",+L107-($L$6*4))</f>
      </c>
      <c r="P107" s="2"/>
      <c r="Q107">
        <f>IF(L107="","",RANK(L107,($L$75,$L$83,$L$91,$L$99,$L$107,$L$115),1))</f>
      </c>
    </row>
    <row r="108" spans="2:12" ht="12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</row>
    <row r="109" spans="1:17" ht="12">
      <c r="A109" s="8" t="s">
        <v>87</v>
      </c>
      <c r="B109" s="14"/>
      <c r="C109" s="10"/>
      <c r="D109" s="10"/>
      <c r="E109" s="10"/>
      <c r="F109" s="10"/>
      <c r="G109" s="10"/>
      <c r="H109" s="10"/>
      <c r="I109" s="10"/>
      <c r="J109" s="10"/>
      <c r="K109" s="10"/>
      <c r="L109" s="11">
        <f aca="true" t="shared" si="22" ref="L109:L114">IF(COUNT(C109:K109)&lt;9,"",SUM(C109:K109))</f>
      </c>
      <c r="O109" s="55">
        <f aca="true" t="shared" si="23" ref="O109:O114">IF(L109="","",+L109-$L$6)</f>
      </c>
      <c r="Q109">
        <f>IF(L109="","",(RANK(L109,($L$10:$L$15,$L$18:$L$23,$L$26:$L$31,$L$34:$L$39,$L$42:$L$47,$L$50:$L$55),1)))</f>
      </c>
    </row>
    <row r="110" spans="1:17" ht="12">
      <c r="A110" s="8" t="s">
        <v>88</v>
      </c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1">
        <f t="shared" si="22"/>
      </c>
      <c r="O110" s="55">
        <f t="shared" si="23"/>
      </c>
      <c r="Q110">
        <f>IF(L110="","",(RANK(L110,($L$10:$L$15,$L$18:$L$23,$L$26:$L$31,$L$34:$L$39,$L$42:$L$47,$L$50:$L$55),1)))</f>
      </c>
    </row>
    <row r="111" spans="1:17" ht="12">
      <c r="A111" s="8" t="s">
        <v>89</v>
      </c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1">
        <f t="shared" si="22"/>
      </c>
      <c r="O111" s="55">
        <f t="shared" si="23"/>
      </c>
      <c r="Q111">
        <f>IF(L111="","",(RANK(L111,($L$10:$L$15,$L$18:$L$23,$L$26:$L$31,$L$34:$L$39,$L$42:$L$47,$L$50:$L$55),1)))</f>
      </c>
    </row>
    <row r="112" spans="1:17" ht="12">
      <c r="A112" s="8" t="s">
        <v>90</v>
      </c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1">
        <f t="shared" si="22"/>
      </c>
      <c r="O112" s="55">
        <f t="shared" si="23"/>
      </c>
      <c r="Q112">
        <f>IF(L112="","",(RANK(L112,($L$10:$L$15,$L$18:$L$23,$L$26:$L$31,$L$34:$L$39,$L$42:$L$47,$L$50:$L$55),1)))</f>
      </c>
    </row>
    <row r="113" spans="1:17" ht="12">
      <c r="A113" s="8" t="s">
        <v>91</v>
      </c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1">
        <f t="shared" si="22"/>
      </c>
      <c r="O113" s="55">
        <f t="shared" si="23"/>
      </c>
      <c r="Q113">
        <f>IF(L113="","",(RANK(L113,($L$10:$L$15,$L$18:$L$23,$L$26:$L$31,$L$34:$L$39,$L$42:$L$47,$L$50:$L$55),1)))</f>
      </c>
    </row>
    <row r="114" spans="1:17" ht="12.75" thickBot="1">
      <c r="A114" s="8" t="s">
        <v>92</v>
      </c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1">
        <f t="shared" si="22"/>
      </c>
      <c r="O114" s="55">
        <f t="shared" si="23"/>
      </c>
      <c r="Q114">
        <f>IF(L114="","",(RANK(L114,($L$10:$L$15,$L$18:$L$23,$L$26:$L$31,$L$34:$L$39,$L$42:$L$47,$L$50:$L$55),1)))</f>
      </c>
    </row>
    <row r="115" spans="1:17" ht="12.75" thickBot="1">
      <c r="A115" s="8"/>
      <c r="B115" s="12"/>
      <c r="C115" s="9"/>
      <c r="D115" s="9"/>
      <c r="E115" s="9"/>
      <c r="F115" s="9"/>
      <c r="G115" s="9"/>
      <c r="H115" s="9"/>
      <c r="I115" s="9"/>
      <c r="J115" s="9"/>
      <c r="K115" s="9"/>
      <c r="L115" s="13">
        <f>IF(COUNTIF(L109:L114,"&gt;1")&lt;4,"",IF(COUNTIF(L109:L114,"&gt;1")&gt;=4,(SMALL(L109:L114,1)+SMALL(L109:L114,2)+SMALL(L109:L114,3)+SMALL(L109:L114,4))))</f>
      </c>
      <c r="M115" s="2">
        <f>MIN(SUM(L110,L112:L114),SUM(L110,L111,L113,L114),SUM(L111:L114),SUM(L109,L110,L113,L114),SUM(L109,L110,L112,L113),SUM(L109,L110,L112,L114),SUM(L109,L111,L112,L114))</f>
        <v>0</v>
      </c>
      <c r="N115" s="2">
        <f>MIN(SUM(L109:L112),SUM(L109,L111:L113),SUM(L109,L112:L114),SUM(L109:L111,L113),SUM(L109,L110,L111,L114),SUM(L109,L111,L113,L114),SUM(L110:L112,L113),SUM(L110:L112,L114))</f>
        <v>0</v>
      </c>
      <c r="O115" s="55">
        <f>IF(L115="","",+L115-($L$6*4))</f>
      </c>
      <c r="P115" s="2"/>
      <c r="Q115">
        <f>IF(L115="","",RANK(L115,($L$75,$L$83,$L$91,$L$99,$L$107,$L$115),1))</f>
      </c>
    </row>
  </sheetData>
  <sheetProtection/>
  <mergeCells count="16">
    <mergeCell ref="B49:L49"/>
    <mergeCell ref="S19:T19"/>
    <mergeCell ref="A1:T2"/>
    <mergeCell ref="B9:L9"/>
    <mergeCell ref="B17:L17"/>
    <mergeCell ref="B25:L25"/>
    <mergeCell ref="B33:L33"/>
    <mergeCell ref="B41:L41"/>
    <mergeCell ref="B108:L108"/>
    <mergeCell ref="A61:T62"/>
    <mergeCell ref="B68:L68"/>
    <mergeCell ref="B76:L76"/>
    <mergeCell ref="B84:L84"/>
    <mergeCell ref="B92:L92"/>
    <mergeCell ref="B100:L100"/>
    <mergeCell ref="S79:T79"/>
  </mergeCells>
  <conditionalFormatting sqref="C10:C15 C109:C114 C26:C31 C34:C39 C42:C47 C50:C55 C69:C74 C77:C82 C85:C90 C93:C98 C101:C106 C23">
    <cfRule type="cellIs" priority="1" dxfId="1" operator="lessThan" stopIfTrue="1">
      <formula>'9 Temp'!$C$6</formula>
    </cfRule>
    <cfRule type="cellIs" priority="2" dxfId="0" operator="greaterThan" stopIfTrue="1">
      <formula>'9 Temp'!$C$6+2</formula>
    </cfRule>
  </conditionalFormatting>
  <conditionalFormatting sqref="D10:D15 D109:D114 D26:D31 D34:D39 D42:D47 D50:D55 D69:D74 D77:D82 D85:D90 D93:D98 D101:D106 D23">
    <cfRule type="cellIs" priority="3" dxfId="1" operator="lessThan" stopIfTrue="1">
      <formula>'9 Temp'!$D$6</formula>
    </cfRule>
    <cfRule type="cellIs" priority="4" dxfId="0" operator="greaterThan" stopIfTrue="1">
      <formula>'9 Temp'!$D$6+2</formula>
    </cfRule>
  </conditionalFormatting>
  <conditionalFormatting sqref="E10:E15 E109:E114 E26:E31 E34:E39 E42:E47 E50:E55 E69:E74 E77:E82 E85:E90 E93:E98 E101:E106 E23">
    <cfRule type="cellIs" priority="5" dxfId="1" operator="lessThan" stopIfTrue="1">
      <formula>'9 Temp'!$E$6</formula>
    </cfRule>
    <cfRule type="cellIs" priority="6" dxfId="0" operator="greaterThan" stopIfTrue="1">
      <formula>'9 Temp'!$E$6+2</formula>
    </cfRule>
  </conditionalFormatting>
  <conditionalFormatting sqref="F10:F15 F109:F114 F26:F31 F34:F39 F42:F47 F50:F55 F69:F74 F77:F82 F85:F90 F93:F98 F101:F106 F23">
    <cfRule type="cellIs" priority="7" dxfId="1" operator="lessThan" stopIfTrue="1">
      <formula>'9 Temp'!$F$6</formula>
    </cfRule>
    <cfRule type="cellIs" priority="8" dxfId="0" operator="greaterThan" stopIfTrue="1">
      <formula>'9 Temp'!$F$6+2</formula>
    </cfRule>
  </conditionalFormatting>
  <conditionalFormatting sqref="G10:G15 G109:G114 G26:G31 G34:G39 G42:G47 G50:G55 G69:G74 G77:G82 G85:G90 G93:G98 G101:G106 G23">
    <cfRule type="cellIs" priority="9" dxfId="1" operator="lessThan" stopIfTrue="1">
      <formula>'9 Temp'!$G$6</formula>
    </cfRule>
    <cfRule type="cellIs" priority="10" dxfId="0" operator="greaterThan" stopIfTrue="1">
      <formula>'9 Temp'!$G$6+2</formula>
    </cfRule>
  </conditionalFormatting>
  <conditionalFormatting sqref="H10:H15 H109:H114 H26:H31 H34:H39 H42:H47 H50:H55 H69:H74 H77:H82 H85:H90 H93:H98 H101:H106 H23">
    <cfRule type="cellIs" priority="11" dxfId="1" operator="lessThan" stopIfTrue="1">
      <formula>'9 Temp'!$H$6</formula>
    </cfRule>
    <cfRule type="cellIs" priority="12" dxfId="0" operator="greaterThan" stopIfTrue="1">
      <formula>'9 Temp'!$H$6+2</formula>
    </cfRule>
  </conditionalFormatting>
  <conditionalFormatting sqref="I10:I15 I109:I114 I26:I31 I34:I39 I42:I47 I50:I55 I69:I74 I77:I82 I85:I90 I93:I98 I101:I106 I23">
    <cfRule type="cellIs" priority="13" dxfId="1" operator="lessThan" stopIfTrue="1">
      <formula>'9 Temp'!$I$6</formula>
    </cfRule>
    <cfRule type="cellIs" priority="14" dxfId="0" operator="greaterThan" stopIfTrue="1">
      <formula>'9 Temp'!$I$6+2</formula>
    </cfRule>
  </conditionalFormatting>
  <conditionalFormatting sqref="J10:J15 J109:J114 J26:J31 J34:J39 J42:J47 J50:J55 J69:J74 J77:J82 J85:J90 J93:J98 J101:J106 J23">
    <cfRule type="cellIs" priority="15" dxfId="1" operator="lessThan" stopIfTrue="1">
      <formula>'9 Temp'!$J$6</formula>
    </cfRule>
    <cfRule type="cellIs" priority="16" dxfId="0" operator="greaterThan" stopIfTrue="1">
      <formula>'9 Temp'!$J$6+2</formula>
    </cfRule>
  </conditionalFormatting>
  <conditionalFormatting sqref="K10:K15 K109:K114 K26:K31 K34:K39 K42:K47 K50:K55 K69:K74 K77:K82 K85:K90 K93:K98 K101:K106 K23">
    <cfRule type="cellIs" priority="17" dxfId="1" operator="lessThan" stopIfTrue="1">
      <formula>'9 Temp'!$K$6</formula>
    </cfRule>
    <cfRule type="cellIs" priority="18" dxfId="0" operator="greaterThan" stopIfTrue="1">
      <formula>'9 Temp'!$K$6+2</formula>
    </cfRule>
  </conditionalFormatting>
  <printOptions/>
  <pageMargins left="0.75" right="0.5" top="0.5" bottom="0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E103"/>
  <sheetViews>
    <sheetView workbookViewId="0" topLeftCell="B7">
      <selection activeCell="B8" sqref="B8:Z8"/>
    </sheetView>
  </sheetViews>
  <sheetFormatPr defaultColWidth="8.8515625" defaultRowHeight="12.75"/>
  <cols>
    <col min="1" max="1" width="3.7109375" style="0" customWidth="1"/>
    <col min="2" max="2" width="21.00390625" style="0" customWidth="1"/>
    <col min="3" max="11" width="3.7109375" style="0" customWidth="1"/>
    <col min="12" max="12" width="4.421875" style="0" customWidth="1"/>
    <col min="13" max="13" width="0.42578125" style="0" customWidth="1"/>
    <col min="14" max="14" width="0.85546875" style="0" customWidth="1"/>
    <col min="15" max="23" width="3.7109375" style="0" customWidth="1"/>
    <col min="24" max="24" width="5.00390625" style="0" customWidth="1"/>
    <col min="25" max="25" width="1.28515625" style="27" customWidth="1"/>
    <col min="26" max="26" width="5.00390625" style="0" customWidth="1"/>
    <col min="27" max="27" width="1.7109375" style="0" customWidth="1"/>
    <col min="28" max="28" width="5.00390625" style="0" customWidth="1"/>
    <col min="29" max="29" width="2.7109375" style="0" customWidth="1"/>
    <col min="30" max="30" width="10.421875" style="0" bestFit="1" customWidth="1"/>
    <col min="31" max="31" width="25.140625" style="0" bestFit="1" customWidth="1"/>
  </cols>
  <sheetData>
    <row r="1" spans="1:28" ht="36.75" customHeight="1">
      <c r="A1" s="73" t="s">
        <v>117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ht="5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AB2" s="29"/>
    </row>
    <row r="3" ht="3" customHeight="1"/>
    <row r="4" ht="3.75" customHeight="1"/>
    <row r="5" spans="2:26" ht="13.5" customHeight="1">
      <c r="B5" s="20" t="s">
        <v>84</v>
      </c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1">
        <v>7</v>
      </c>
      <c r="J5" s="21">
        <v>8</v>
      </c>
      <c r="K5" s="21">
        <v>9</v>
      </c>
      <c r="L5" s="21" t="s">
        <v>85</v>
      </c>
      <c r="M5" s="21"/>
      <c r="N5" s="21"/>
      <c r="O5" s="21">
        <v>10</v>
      </c>
      <c r="P5" s="21">
        <v>11</v>
      </c>
      <c r="Q5" s="21">
        <v>12</v>
      </c>
      <c r="R5" s="21">
        <v>13</v>
      </c>
      <c r="S5" s="21">
        <v>14</v>
      </c>
      <c r="T5" s="21">
        <v>15</v>
      </c>
      <c r="U5" s="21">
        <v>16</v>
      </c>
      <c r="V5" s="21">
        <v>17</v>
      </c>
      <c r="W5" s="21">
        <v>18</v>
      </c>
      <c r="X5" s="32" t="s">
        <v>110</v>
      </c>
      <c r="Y5" s="21"/>
      <c r="Z5" s="33" t="s">
        <v>109</v>
      </c>
    </row>
    <row r="6" spans="2:26" ht="13.5" customHeight="1">
      <c r="B6" s="20" t="s">
        <v>86</v>
      </c>
      <c r="C6" s="21"/>
      <c r="D6" s="21"/>
      <c r="E6" s="21"/>
      <c r="F6" s="21"/>
      <c r="G6" s="21"/>
      <c r="H6" s="21"/>
      <c r="I6" s="21"/>
      <c r="J6" s="21"/>
      <c r="K6" s="21"/>
      <c r="L6" s="21">
        <f>SUM(C6:K6)</f>
        <v>0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32">
        <f>SUM(O6:W6)</f>
        <v>0</v>
      </c>
      <c r="Y6" s="21"/>
      <c r="Z6" s="33">
        <f>L6+X6</f>
        <v>0</v>
      </c>
    </row>
    <row r="7" spans="2:26" ht="12.75" customHeight="1">
      <c r="B7" s="20" t="s">
        <v>116</v>
      </c>
      <c r="C7" s="44"/>
      <c r="D7" s="44"/>
      <c r="E7" s="44"/>
      <c r="F7" s="44"/>
      <c r="G7" s="44"/>
      <c r="H7" s="44"/>
      <c r="I7" s="44"/>
      <c r="J7" s="44"/>
      <c r="K7" s="44"/>
      <c r="L7" s="44">
        <f>SUM(C7:K7)</f>
        <v>0</v>
      </c>
      <c r="M7" s="21"/>
      <c r="N7" s="21"/>
      <c r="O7" s="44"/>
      <c r="P7" s="44"/>
      <c r="Q7" s="44"/>
      <c r="R7" s="44"/>
      <c r="S7" s="44"/>
      <c r="T7" s="44"/>
      <c r="U7" s="44"/>
      <c r="V7" s="44"/>
      <c r="W7" s="44"/>
      <c r="X7" s="32">
        <f>SUM(O7:W7)</f>
        <v>0</v>
      </c>
      <c r="Y7" s="44"/>
      <c r="Z7" s="45">
        <f>L7+X7</f>
        <v>0</v>
      </c>
    </row>
    <row r="8" spans="1:28" ht="12.75" customHeight="1">
      <c r="A8" s="8"/>
      <c r="B8" s="69" t="s">
        <v>107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B8" s="25" t="s">
        <v>108</v>
      </c>
    </row>
    <row r="9" spans="1:28" ht="12.75" customHeight="1">
      <c r="A9" s="8" t="s">
        <v>87</v>
      </c>
      <c r="B9" s="26"/>
      <c r="C9" s="10"/>
      <c r="D9" s="10"/>
      <c r="E9" s="10"/>
      <c r="F9" s="10"/>
      <c r="G9" s="10"/>
      <c r="H9" s="10"/>
      <c r="I9" s="10"/>
      <c r="J9" s="10"/>
      <c r="K9" s="10"/>
      <c r="L9" s="11">
        <f aca="true" t="shared" si="0" ref="L9:L14">IF(COUNT(C9:K9)&lt;9,"",SUM(C9:K9))</f>
      </c>
      <c r="O9" s="10"/>
      <c r="P9" s="10"/>
      <c r="Q9" s="10"/>
      <c r="R9" s="10"/>
      <c r="S9" s="10"/>
      <c r="T9" s="10"/>
      <c r="U9" s="10"/>
      <c r="V9" s="10"/>
      <c r="W9" s="10"/>
      <c r="X9" s="11">
        <f aca="true" t="shared" si="1" ref="X9:X14">IF(COUNT(O9:W9)&lt;9,"",SUM(O9:W9))</f>
      </c>
      <c r="Y9" s="31"/>
      <c r="Z9" s="30">
        <f aca="true" t="shared" si="2" ref="Z9:Z14">IF(X9="","",IF(L9="","",L9+X9))</f>
      </c>
      <c r="AB9">
        <f>IF(Z9="","",(RANK(Z9,($Z$9:$Z$14,$Z$17:$Z$22,$Z$25:$Z$30,$Z$33:$Z$38,$Z$41:$Z$46,$Z$49:$Z$54,$Z$57:$Z$62,$Z$65:$Z$70,$Z$73:$Z$78,$Z$81:$Z$86,$Z$89:$Z$94),1)))</f>
      </c>
    </row>
    <row r="10" spans="1:28" ht="12.75" customHeight="1">
      <c r="A10" s="8" t="s">
        <v>88</v>
      </c>
      <c r="B10" s="26"/>
      <c r="C10" s="10"/>
      <c r="D10" s="10"/>
      <c r="E10" s="10"/>
      <c r="F10" s="10"/>
      <c r="G10" s="10"/>
      <c r="H10" s="10"/>
      <c r="I10" s="10"/>
      <c r="J10" s="10"/>
      <c r="K10" s="10"/>
      <c r="L10" s="11">
        <f t="shared" si="0"/>
      </c>
      <c r="O10" s="10"/>
      <c r="P10" s="10"/>
      <c r="Q10" s="10"/>
      <c r="R10" s="10"/>
      <c r="S10" s="10"/>
      <c r="T10" s="10"/>
      <c r="U10" s="10"/>
      <c r="V10" s="10"/>
      <c r="W10" s="10"/>
      <c r="X10" s="11">
        <f t="shared" si="1"/>
      </c>
      <c r="Y10" s="31"/>
      <c r="Z10" s="30">
        <f t="shared" si="2"/>
      </c>
      <c r="AB10">
        <f>IF(Z10="","",(RANK(Z10,($Z$9:$Z$14,$Z$17:$Z$22,$Z$25:$Z$30,$Z$33:$Z$38,$Z$41:$Z$46,$Z$49:$Z$54,$Z$57:$Z$62,$Z$65:$Z$70,$Z$73:$Z$78,$Z$81:$Z$86,$Z$89:$Z$94),1)))</f>
      </c>
    </row>
    <row r="11" spans="1:28" ht="12.75" customHeight="1">
      <c r="A11" s="8" t="s">
        <v>89</v>
      </c>
      <c r="B11" s="26"/>
      <c r="C11" s="10"/>
      <c r="D11" s="10"/>
      <c r="E11" s="10"/>
      <c r="F11" s="10"/>
      <c r="G11" s="10"/>
      <c r="H11" s="10"/>
      <c r="I11" s="10"/>
      <c r="J11" s="10"/>
      <c r="K11" s="10"/>
      <c r="L11" s="11">
        <f t="shared" si="0"/>
      </c>
      <c r="O11" s="10"/>
      <c r="P11" s="10"/>
      <c r="Q11" s="10"/>
      <c r="R11" s="10"/>
      <c r="S11" s="10"/>
      <c r="T11" s="10"/>
      <c r="U11" s="10"/>
      <c r="V11" s="10"/>
      <c r="W11" s="10"/>
      <c r="X11" s="11">
        <f t="shared" si="1"/>
      </c>
      <c r="Y11" s="31"/>
      <c r="Z11" s="30">
        <f t="shared" si="2"/>
      </c>
      <c r="AB11">
        <f>IF(Z11="","",(RANK(Z11,($Z$9:$Z$14,$Z$17:$Z$22,$Z$25:$Z$30,$Z$33:$Z$38,$Z$41:$Z$46,$Z$49:$Z$54,$Z$57:$Z$62,$Z$65:$Z$70,$Z$73:$Z$78,$Z$81:$Z$86,$Z$89:$Z$94),1)))</f>
      </c>
    </row>
    <row r="12" spans="1:28" ht="12.75" customHeight="1">
      <c r="A12" s="8" t="s">
        <v>90</v>
      </c>
      <c r="B12" s="26"/>
      <c r="C12" s="10"/>
      <c r="D12" s="10"/>
      <c r="E12" s="10"/>
      <c r="F12" s="10"/>
      <c r="G12" s="10"/>
      <c r="H12" s="10"/>
      <c r="I12" s="10"/>
      <c r="J12" s="10"/>
      <c r="K12" s="10"/>
      <c r="L12" s="11">
        <f t="shared" si="0"/>
      </c>
      <c r="O12" s="10"/>
      <c r="P12" s="10"/>
      <c r="Q12" s="10"/>
      <c r="R12" s="10"/>
      <c r="S12" s="10"/>
      <c r="T12" s="10"/>
      <c r="U12" s="10"/>
      <c r="V12" s="10"/>
      <c r="W12" s="10"/>
      <c r="X12" s="11">
        <f t="shared" si="1"/>
      </c>
      <c r="Y12" s="31"/>
      <c r="Z12" s="30">
        <f t="shared" si="2"/>
      </c>
      <c r="AB12">
        <f>IF(Z12="","",(RANK(Z12,($Z$9:$Z$14,$Z$17:$Z$22,$Z$25:$Z$30,$Z$33:$Z$38,$Z$41:$Z$46,$Z$49:$Z$54,$Z$57:$Z$62,$Z$65:$Z$70,$Z$73:$Z$78,$Z$81:$Z$86,$Z$89:$Z$94),1)))</f>
      </c>
    </row>
    <row r="13" spans="1:28" ht="12.75" customHeight="1">
      <c r="A13" s="8" t="s">
        <v>91</v>
      </c>
      <c r="B13" s="26"/>
      <c r="C13" s="10"/>
      <c r="D13" s="10"/>
      <c r="E13" s="10"/>
      <c r="F13" s="10"/>
      <c r="G13" s="10"/>
      <c r="H13" s="10"/>
      <c r="I13" s="10"/>
      <c r="J13" s="10"/>
      <c r="K13" s="10"/>
      <c r="L13" s="11">
        <f t="shared" si="0"/>
      </c>
      <c r="O13" s="10"/>
      <c r="P13" s="10"/>
      <c r="Q13" s="10"/>
      <c r="R13" s="10"/>
      <c r="S13" s="10"/>
      <c r="T13" s="10"/>
      <c r="U13" s="10"/>
      <c r="V13" s="10"/>
      <c r="W13" s="10"/>
      <c r="X13" s="11">
        <f t="shared" si="1"/>
      </c>
      <c r="Y13" s="31"/>
      <c r="Z13" s="30">
        <f t="shared" si="2"/>
      </c>
      <c r="AB13">
        <f>IF(Z13="","",(RANK(Z13,($Z$9:$Z$14,$Z$17:$Z$22,$Z$25:$Z$30,$Z$33:$Z$38,$Z$41:$Z$46,$Z$49:$Z$54,$Z$57:$Z$62,$Z$65:$Z$70,$Z$73:$Z$78,$Z$81:$Z$86,$Z$89:$Z$94),1)))</f>
      </c>
    </row>
    <row r="14" spans="1:28" ht="12.75" customHeight="1" thickBot="1">
      <c r="A14" s="8" t="s">
        <v>92</v>
      </c>
      <c r="B14" s="26"/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0"/>
      </c>
      <c r="O14" s="10"/>
      <c r="P14" s="10"/>
      <c r="Q14" s="10"/>
      <c r="R14" s="10"/>
      <c r="S14" s="10"/>
      <c r="T14" s="10"/>
      <c r="U14" s="10"/>
      <c r="V14" s="10"/>
      <c r="W14" s="10"/>
      <c r="X14" s="11">
        <f t="shared" si="1"/>
      </c>
      <c r="Y14" s="31"/>
      <c r="Z14" s="30">
        <f t="shared" si="2"/>
      </c>
      <c r="AB14">
        <f>IF(Z14="","",(RANK(Z14,($Z$9:$Z$14,$Z$17:$Z$22,$Z$25:$Z$30,$Z$33:$Z$38,$Z$41:$Z$46,$Z$49:$Z$54,$Z$57:$Z$62,$Z$65:$Z$70,$Z$73:$Z$78,$Z$81:$Z$86,$Z$89:$Z$94),1)))</f>
      </c>
    </row>
    <row r="15" spans="1:28" ht="12.75" customHeight="1" thickBot="1">
      <c r="A15" s="8"/>
      <c r="B15" s="12" t="s">
        <v>16</v>
      </c>
      <c r="C15" s="9"/>
      <c r="D15" s="9"/>
      <c r="E15" s="9"/>
      <c r="F15" s="9"/>
      <c r="G15" s="9"/>
      <c r="H15" s="9"/>
      <c r="I15" s="9"/>
      <c r="J15" s="9"/>
      <c r="K15" s="9"/>
      <c r="L15" s="31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31"/>
      <c r="Y15" s="31"/>
      <c r="Z15" s="13">
        <f>IF(COUNTIF(Z9:Z14,"&gt;1")&lt;4,"",IF(COUNTIF(Z9:Z14,"&gt;1")&gt;=4,(SMALL(Z9:Z14,1)+SMALL(Z9:Z14,2)+SMALL(Z9:Z14,3)+SMALL(Z9:Z14,4))))</f>
      </c>
      <c r="AB15" s="19">
        <f>IF(Z15="","",(RANK(Z15,($Z$15,$Z$23,$Z$31,$Z$39,$Z$47,$Z$55,$Z$63,$Z$71,$Z$79,$Z$87,$Z$95),1)))</f>
      </c>
    </row>
    <row r="16" spans="1:26" ht="12.75" customHeight="1">
      <c r="A16" s="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spans="1:28" ht="12.75" customHeight="1">
      <c r="A17" s="8" t="s">
        <v>87</v>
      </c>
      <c r="B17" s="34"/>
      <c r="C17" s="10"/>
      <c r="D17" s="10"/>
      <c r="E17" s="10"/>
      <c r="F17" s="10"/>
      <c r="G17" s="10"/>
      <c r="H17" s="10"/>
      <c r="I17" s="10"/>
      <c r="J17" s="10"/>
      <c r="K17" s="10"/>
      <c r="L17" s="11">
        <f aca="true" t="shared" si="3" ref="L17:L22">IF(COUNT(C17:K17)&lt;9,"",SUM(C17:K17))</f>
      </c>
      <c r="O17" s="10"/>
      <c r="P17" s="10"/>
      <c r="Q17" s="10"/>
      <c r="R17" s="10"/>
      <c r="S17" s="10"/>
      <c r="T17" s="10"/>
      <c r="U17" s="10"/>
      <c r="V17" s="10"/>
      <c r="W17" s="10"/>
      <c r="X17" s="11">
        <f aca="true" t="shared" si="4" ref="X17:X22">IF(COUNT(O17:W17)&lt;9,"",SUM(O17:W17))</f>
      </c>
      <c r="Y17" s="31"/>
      <c r="Z17" s="30">
        <f aca="true" t="shared" si="5" ref="Z17:Z22">IF(X17="","",IF(L17="","",L17+X17))</f>
      </c>
      <c r="AB17">
        <f>IF(Z17="","",(RANK(Z17,($Z$9:$Z$14,$Z$17:$Z$22,$Z$25:$Z$30,$Z$33:$Z$38,$Z$41:$Z$46,$Z$49:$Z$54,$Z$57:$Z$62,$Z$65:$Z$70,$Z$73:$Z$78,$Z$81:$Z$86,$Z$89:$Z$94),1)))</f>
      </c>
    </row>
    <row r="18" spans="1:28" ht="12.75" customHeight="1">
      <c r="A18" s="8" t="s">
        <v>88</v>
      </c>
      <c r="B18" s="34"/>
      <c r="C18" s="10"/>
      <c r="D18" s="10"/>
      <c r="E18" s="10"/>
      <c r="F18" s="10"/>
      <c r="G18" s="10"/>
      <c r="H18" s="10"/>
      <c r="I18" s="10"/>
      <c r="J18" s="10"/>
      <c r="K18" s="10"/>
      <c r="L18" s="11">
        <f t="shared" si="3"/>
      </c>
      <c r="O18" s="10"/>
      <c r="P18" s="10"/>
      <c r="Q18" s="10"/>
      <c r="R18" s="10"/>
      <c r="S18" s="10"/>
      <c r="T18" s="10"/>
      <c r="U18" s="10"/>
      <c r="V18" s="10"/>
      <c r="W18" s="10"/>
      <c r="X18" s="11">
        <f t="shared" si="4"/>
      </c>
      <c r="Y18" s="31"/>
      <c r="Z18" s="30">
        <f t="shared" si="5"/>
      </c>
      <c r="AB18">
        <f>IF(Z18="","",(RANK(Z18,($Z$9:$Z$14,$Z$17:$Z$22,$Z$25:$Z$30,$Z$33:$Z$38,$Z$41:$Z$46,$Z$49:$Z$54,$Z$57:$Z$62,$Z$65:$Z$70,$Z$73:$Z$78,$Z$81:$Z$86,$Z$89:$Z$94),1)))</f>
      </c>
    </row>
    <row r="19" spans="1:31" ht="12.75" customHeight="1">
      <c r="A19" s="8" t="s">
        <v>89</v>
      </c>
      <c r="B19" s="34"/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3"/>
      </c>
      <c r="O19" s="10"/>
      <c r="P19" s="10"/>
      <c r="Q19" s="10"/>
      <c r="R19" s="10"/>
      <c r="S19" s="10"/>
      <c r="T19" s="10"/>
      <c r="U19" s="10"/>
      <c r="V19" s="10"/>
      <c r="W19" s="10"/>
      <c r="X19" s="11">
        <f t="shared" si="4"/>
      </c>
      <c r="Y19" s="31"/>
      <c r="Z19" s="30">
        <f t="shared" si="5"/>
      </c>
      <c r="AB19">
        <f>IF(Z19="","",(RANK(Z19,($Z$9:$Z$14,$Z$17:$Z$22,$Z$25:$Z$30,$Z$33:$Z$38,$Z$41:$Z$46,$Z$49:$Z$54,$Z$57:$Z$62,$Z$65:$Z$70,$Z$73:$Z$78,$Z$81:$Z$86,$Z$89:$Z$94),1)))</f>
      </c>
      <c r="AD19" s="5" t="s">
        <v>93</v>
      </c>
      <c r="AE19" s="6"/>
    </row>
    <row r="20" spans="1:31" ht="12.75" customHeight="1">
      <c r="A20" s="8" t="s">
        <v>90</v>
      </c>
      <c r="B20" s="34"/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3"/>
      </c>
      <c r="O20" s="10"/>
      <c r="P20" s="10"/>
      <c r="Q20" s="10"/>
      <c r="R20" s="10"/>
      <c r="S20" s="10"/>
      <c r="T20" s="10"/>
      <c r="U20" s="10"/>
      <c r="V20" s="10"/>
      <c r="W20" s="10"/>
      <c r="X20" s="11">
        <f t="shared" si="4"/>
      </c>
      <c r="Y20" s="31"/>
      <c r="Z20" s="30">
        <f t="shared" si="5"/>
      </c>
      <c r="AB20">
        <f>IF(Z20="","",(RANK(Z20,($Z$9:$Z$14,$Z$17:$Z$22,$Z$25:$Z$30,$Z$33:$Z$38,$Z$41:$Z$46,$Z$49:$Z$54,$Z$57:$Z$62,$Z$65:$Z$70,$Z$73:$Z$78,$Z$81:$Z$86,$Z$89:$Z$94),1)))</f>
      </c>
      <c r="AD20" s="5" t="s">
        <v>94</v>
      </c>
      <c r="AE20" s="1"/>
    </row>
    <row r="21" spans="1:31" ht="12.75" customHeight="1">
      <c r="A21" s="8" t="s">
        <v>91</v>
      </c>
      <c r="B21" s="34"/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3"/>
      </c>
      <c r="O21" s="10"/>
      <c r="P21" s="10"/>
      <c r="Q21" s="10"/>
      <c r="R21" s="10"/>
      <c r="S21" s="10"/>
      <c r="T21" s="10"/>
      <c r="U21" s="10"/>
      <c r="V21" s="10"/>
      <c r="W21" s="10"/>
      <c r="X21" s="11">
        <f t="shared" si="4"/>
      </c>
      <c r="Y21" s="31"/>
      <c r="Z21" s="30">
        <f t="shared" si="5"/>
      </c>
      <c r="AB21">
        <f>IF(Z21="","",(RANK(Z21,($Z$9:$Z$14,$Z$17:$Z$22,$Z$25:$Z$30,$Z$33:$Z$38,$Z$41:$Z$46,$Z$49:$Z$54,$Z$57:$Z$62,$Z$65:$Z$70,$Z$73:$Z$78,$Z$81:$Z$86,$Z$89:$Z$94),1)))</f>
      </c>
      <c r="AD21" s="5" t="s">
        <v>95</v>
      </c>
      <c r="AE21" s="1"/>
    </row>
    <row r="22" spans="1:31" ht="12.75" customHeight="1" thickBot="1">
      <c r="A22" s="8" t="s">
        <v>92</v>
      </c>
      <c r="B22" s="34"/>
      <c r="C22" s="10"/>
      <c r="D22" s="10"/>
      <c r="E22" s="10"/>
      <c r="F22" s="10"/>
      <c r="G22" s="10"/>
      <c r="H22" s="10"/>
      <c r="I22" s="10"/>
      <c r="J22" s="10"/>
      <c r="K22" s="10"/>
      <c r="L22" s="11">
        <f t="shared" si="3"/>
      </c>
      <c r="O22" s="10"/>
      <c r="P22" s="10"/>
      <c r="Q22" s="10"/>
      <c r="R22" s="10"/>
      <c r="S22" s="10"/>
      <c r="T22" s="10"/>
      <c r="U22" s="10"/>
      <c r="V22" s="10"/>
      <c r="W22" s="10"/>
      <c r="X22" s="11">
        <f t="shared" si="4"/>
      </c>
      <c r="Y22" s="31"/>
      <c r="Z22" s="30">
        <f t="shared" si="5"/>
      </c>
      <c r="AB22">
        <f>IF(Z22="","",(RANK(Z22,($Z$9:$Z$14,$Z$17:$Z$22,$Z$25:$Z$30,$Z$33:$Z$38,$Z$41:$Z$46,$Z$49:$Z$54,$Z$57:$Z$62,$Z$65:$Z$70,$Z$73:$Z$78,$Z$81:$Z$86,$Z$89:$Z$94),1)))</f>
      </c>
      <c r="AD22" s="5" t="s">
        <v>96</v>
      </c>
      <c r="AE22" s="7"/>
    </row>
    <row r="23" spans="1:31" ht="12.75" customHeight="1" thickBot="1">
      <c r="A23" s="8"/>
      <c r="B23" s="12" t="s">
        <v>19</v>
      </c>
      <c r="C23" s="9"/>
      <c r="D23" s="9"/>
      <c r="E23" s="9"/>
      <c r="F23" s="9"/>
      <c r="G23" s="9"/>
      <c r="H23" s="9"/>
      <c r="I23" s="9"/>
      <c r="J23" s="9"/>
      <c r="K23" s="9"/>
      <c r="L23" s="31"/>
      <c r="M23" s="41"/>
      <c r="N23" s="41"/>
      <c r="O23" s="42"/>
      <c r="P23" s="42"/>
      <c r="Q23" s="42"/>
      <c r="R23" s="42"/>
      <c r="S23" s="42"/>
      <c r="T23" s="42"/>
      <c r="U23" s="42"/>
      <c r="V23" s="42"/>
      <c r="W23" s="42"/>
      <c r="X23" s="31"/>
      <c r="Y23" s="31"/>
      <c r="Z23" s="13">
        <f>IF(COUNTIF(Z17:Z22,"&gt;1")&lt;4,"",IF(COUNTIF(Z17:Z22,"&gt;1")&gt;=4,(SMALL(Z17:Z22,1)+SMALL(Z17:Z22,2)+SMALL(Z17:Z22,3)+SMALL(Z17:Z22,4))))</f>
      </c>
      <c r="AB23" s="19">
        <f>IF(Z23="","",(RANK(Z23,($Z$15,$Z$23,$Z$31,$Z$39,$Z$47,$Z$55,$Z$63,$Z$71,$Z$79,$Z$87,$Z$95),1)))</f>
      </c>
      <c r="AD23" s="5" t="s">
        <v>97</v>
      </c>
      <c r="AE23" s="24"/>
    </row>
    <row r="24" spans="1:31" ht="12.75" customHeight="1">
      <c r="A24" s="8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D24" s="5" t="s">
        <v>98</v>
      </c>
      <c r="AE24" s="1"/>
    </row>
    <row r="25" spans="1:28" ht="12.75" customHeight="1" thickBot="1">
      <c r="A25" s="8" t="s">
        <v>87</v>
      </c>
      <c r="B25" s="28"/>
      <c r="C25" s="10"/>
      <c r="D25" s="10"/>
      <c r="E25" s="10"/>
      <c r="F25" s="10"/>
      <c r="G25" s="10"/>
      <c r="H25" s="10"/>
      <c r="I25" s="10"/>
      <c r="J25" s="10"/>
      <c r="K25" s="10"/>
      <c r="L25" s="11">
        <f aca="true" t="shared" si="6" ref="L25:L30">IF(COUNT(C25:K25)&lt;9,"",SUM(C25:K25))</f>
      </c>
      <c r="O25" s="10"/>
      <c r="P25" s="10"/>
      <c r="Q25" s="10"/>
      <c r="R25" s="10"/>
      <c r="S25" s="10"/>
      <c r="T25" s="10"/>
      <c r="U25" s="10"/>
      <c r="V25" s="10"/>
      <c r="W25" s="10"/>
      <c r="X25" s="11">
        <f aca="true" t="shared" si="7" ref="X25:X30">IF(COUNT(O25:W25)&lt;9,"",SUM(O25:W25))</f>
      </c>
      <c r="Y25" s="31"/>
      <c r="Z25" s="30">
        <f aca="true" t="shared" si="8" ref="Z25:Z30">IF(X25="","",IF(L25="","",L25+X25))</f>
      </c>
      <c r="AB25">
        <f>IF(Z25="","",(RANK(Z25,($Z$9:$Z$14,$Z$17:$Z$22,$Z$25:$Z$30,$Z$33:$Z$38,$Z$41:$Z$46,$Z$49:$Z$54,$Z$57:$Z$62,$Z$65:$Z$70,$Z$73:$Z$78,$Z$81:$Z$86,$Z$89:$Z$94),1)))</f>
      </c>
    </row>
    <row r="26" spans="1:31" ht="12.75" customHeight="1" thickBot="1">
      <c r="A26" s="8" t="s">
        <v>88</v>
      </c>
      <c r="B26" s="28"/>
      <c r="C26" s="10"/>
      <c r="D26" s="10"/>
      <c r="E26" s="10"/>
      <c r="F26" s="10"/>
      <c r="G26" s="10"/>
      <c r="H26" s="10"/>
      <c r="I26" s="10"/>
      <c r="J26" s="10"/>
      <c r="K26" s="10"/>
      <c r="L26" s="11">
        <f t="shared" si="6"/>
      </c>
      <c r="O26" s="10"/>
      <c r="P26" s="10"/>
      <c r="Q26" s="10"/>
      <c r="R26" s="10"/>
      <c r="S26" s="10"/>
      <c r="T26" s="10"/>
      <c r="U26" s="10"/>
      <c r="V26" s="10"/>
      <c r="W26" s="10"/>
      <c r="X26" s="11">
        <f t="shared" si="7"/>
      </c>
      <c r="Y26" s="31"/>
      <c r="Z26" s="30">
        <f t="shared" si="8"/>
      </c>
      <c r="AB26">
        <f>IF(Z26="","",(RANK(Z26,($Z$9:$Z$14,$Z$17:$Z$22,$Z$25:$Z$30,$Z$33:$Z$38,$Z$41:$Z$46,$Z$49:$Z$54,$Z$57:$Z$62,$Z$65:$Z$70,$Z$73:$Z$78,$Z$81:$Z$86,$Z$89:$Z$94),1)))</f>
      </c>
      <c r="AD26" s="18" t="s">
        <v>109</v>
      </c>
      <c r="AE26" s="18" t="s">
        <v>101</v>
      </c>
    </row>
    <row r="27" spans="1:31" ht="12.75" customHeight="1" thickBot="1">
      <c r="A27" s="8" t="s">
        <v>89</v>
      </c>
      <c r="B27" s="28"/>
      <c r="C27" s="10"/>
      <c r="D27" s="10"/>
      <c r="E27" s="10"/>
      <c r="F27" s="10"/>
      <c r="G27" s="10"/>
      <c r="H27" s="10"/>
      <c r="I27" s="10"/>
      <c r="J27" s="10"/>
      <c r="K27" s="10"/>
      <c r="L27" s="11">
        <f t="shared" si="6"/>
      </c>
      <c r="O27" s="10"/>
      <c r="P27" s="10"/>
      <c r="Q27" s="10"/>
      <c r="R27" s="10"/>
      <c r="S27" s="10"/>
      <c r="T27" s="10"/>
      <c r="U27" s="10"/>
      <c r="V27" s="10"/>
      <c r="W27" s="10"/>
      <c r="X27" s="11">
        <f t="shared" si="7"/>
      </c>
      <c r="Y27" s="31"/>
      <c r="Z27" s="30">
        <f t="shared" si="8"/>
      </c>
      <c r="AB27">
        <f>IF(Z27="","",(RANK(Z27,($Z$9:$Z$14,$Z$17:$Z$22,$Z$25:$Z$30,$Z$33:$Z$38,$Z$41:$Z$46,$Z$49:$Z$54,$Z$57:$Z$62,$Z$65:$Z$70,$Z$73:$Z$78,$Z$81:$Z$86,$Z$89:$Z$94),1)))</f>
      </c>
      <c r="AD27" s="22">
        <f>$Z$23</f>
      </c>
      <c r="AE27" s="19">
        <f>$B$16</f>
        <v>0</v>
      </c>
    </row>
    <row r="28" spans="1:31" ht="12.75" customHeight="1" thickBot="1">
      <c r="A28" s="8" t="s">
        <v>90</v>
      </c>
      <c r="B28" s="28"/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6"/>
      </c>
      <c r="O28" s="10"/>
      <c r="P28" s="10"/>
      <c r="Q28" s="10"/>
      <c r="R28" s="10"/>
      <c r="S28" s="10"/>
      <c r="T28" s="10"/>
      <c r="U28" s="10"/>
      <c r="V28" s="10"/>
      <c r="W28" s="10"/>
      <c r="X28" s="11">
        <f t="shared" si="7"/>
      </c>
      <c r="Y28" s="31"/>
      <c r="Z28" s="30">
        <f t="shared" si="8"/>
      </c>
      <c r="AB28">
        <f>IF(Z28="","",(RANK(Z28,($Z$9:$Z$14,$Z$17:$Z$22,$Z$25:$Z$30,$Z$33:$Z$38,$Z$41:$Z$46,$Z$49:$Z$54,$Z$57:$Z$62,$Z$65:$Z$70,$Z$73:$Z$78,$Z$81:$Z$86,$Z$89:$Z$94),1)))</f>
      </c>
      <c r="AD28" s="22">
        <f>$Z$47</f>
      </c>
      <c r="AE28" s="19">
        <f>$B$40</f>
        <v>0</v>
      </c>
    </row>
    <row r="29" spans="1:31" ht="12.75" customHeight="1" thickBot="1">
      <c r="A29" s="8" t="s">
        <v>91</v>
      </c>
      <c r="B29" s="28"/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6"/>
      </c>
      <c r="O29" s="10"/>
      <c r="P29" s="10"/>
      <c r="Q29" s="10"/>
      <c r="R29" s="10"/>
      <c r="S29" s="10"/>
      <c r="T29" s="10"/>
      <c r="U29" s="10"/>
      <c r="V29" s="10"/>
      <c r="W29" s="10"/>
      <c r="X29" s="11">
        <f t="shared" si="7"/>
      </c>
      <c r="Y29" s="31"/>
      <c r="Z29" s="30">
        <f t="shared" si="8"/>
      </c>
      <c r="AB29">
        <f>IF(Z29="","",(RANK(Z29,($Z$9:$Z$14,$Z$17:$Z$22,$Z$25:$Z$30,$Z$33:$Z$38,$Z$41:$Z$46,$Z$49:$Z$54,$Z$57:$Z$62,$Z$65:$Z$70,$Z$73:$Z$78,$Z$81:$Z$86,$Z$89:$Z$94),1)))</f>
      </c>
      <c r="AD29" s="22">
        <f>$Z$63</f>
      </c>
      <c r="AE29" s="19">
        <f>$B$56</f>
        <v>0</v>
      </c>
    </row>
    <row r="30" spans="1:31" ht="12.75" customHeight="1" thickBot="1">
      <c r="A30" s="8" t="s">
        <v>92</v>
      </c>
      <c r="B30" s="28"/>
      <c r="C30" s="10"/>
      <c r="D30" s="10"/>
      <c r="E30" s="10"/>
      <c r="F30" s="10"/>
      <c r="G30" s="10"/>
      <c r="H30" s="10"/>
      <c r="I30" s="10"/>
      <c r="J30" s="10"/>
      <c r="K30" s="10"/>
      <c r="L30" s="11">
        <f t="shared" si="6"/>
      </c>
      <c r="O30" s="10"/>
      <c r="P30" s="10"/>
      <c r="Q30" s="10"/>
      <c r="R30" s="10"/>
      <c r="S30" s="10"/>
      <c r="T30" s="10"/>
      <c r="U30" s="10"/>
      <c r="V30" s="10"/>
      <c r="W30" s="10"/>
      <c r="X30" s="11">
        <f t="shared" si="7"/>
      </c>
      <c r="Y30" s="31"/>
      <c r="Z30" s="30">
        <f t="shared" si="8"/>
      </c>
      <c r="AB30">
        <f>IF(Z30="","",(RANK(Z30,($Z$9:$Z$14,$Z$17:$Z$22,$Z$25:$Z$30,$Z$33:$Z$38,$Z$41:$Z$46,$Z$49:$Z$54,$Z$57:$Z$62,$Z$65:$Z$70,$Z$73:$Z$78,$Z$81:$Z$86,$Z$89:$Z$94),1)))</f>
      </c>
      <c r="AD30" s="22">
        <f>$Z$95</f>
      </c>
      <c r="AE30" s="19">
        <f>$B$88</f>
        <v>0</v>
      </c>
    </row>
    <row r="31" spans="1:31" ht="12.75" customHeight="1" thickBot="1">
      <c r="A31" s="8"/>
      <c r="B31" s="12" t="s">
        <v>19</v>
      </c>
      <c r="C31" s="9"/>
      <c r="D31" s="9"/>
      <c r="E31" s="9"/>
      <c r="F31" s="9"/>
      <c r="G31" s="9"/>
      <c r="H31" s="9"/>
      <c r="I31" s="9"/>
      <c r="J31" s="9"/>
      <c r="K31" s="9"/>
      <c r="L31" s="31"/>
      <c r="M31" s="2"/>
      <c r="N31" s="2"/>
      <c r="O31" s="9"/>
      <c r="P31" s="9"/>
      <c r="Q31" s="9"/>
      <c r="R31" s="9"/>
      <c r="S31" s="9"/>
      <c r="T31" s="9"/>
      <c r="U31" s="9"/>
      <c r="V31" s="9"/>
      <c r="W31" s="9"/>
      <c r="X31" s="31"/>
      <c r="Y31" s="31"/>
      <c r="Z31" s="13">
        <f>IF(COUNTIF(Z25:Z30,"&gt;1")&lt;4,"",IF(COUNTIF(Z25:Z30,"&gt;1")&gt;=4,(SMALL(Z25:Z30,1)+SMALL(Z25:Z30,2)+SMALL(Z25:Z30,3)+SMALL(Z25:Z30,4))))</f>
      </c>
      <c r="AB31" s="19">
        <f>IF(Z31="","",(RANK(Z31,($Z$15,$Z$23,$Z$31,$Z$39,$Z$47,$Z$55,$Z$63,$Z$71,$Z$79,$Z$87,$Z$95),1)))</f>
      </c>
      <c r="AD31" s="22">
        <f>$Z$31</f>
      </c>
      <c r="AE31" s="19">
        <f>$B$24</f>
        <v>0</v>
      </c>
    </row>
    <row r="32" spans="1:31" ht="12.75" customHeight="1" thickBot="1">
      <c r="A32" s="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D32" s="22">
        <f>$Z$39</f>
      </c>
      <c r="AE32" s="19">
        <f>$B$32</f>
        <v>0</v>
      </c>
    </row>
    <row r="33" spans="1:31" ht="12.75" customHeight="1" thickBot="1">
      <c r="A33" s="8" t="s">
        <v>87</v>
      </c>
      <c r="B33" s="16"/>
      <c r="C33" s="10"/>
      <c r="D33" s="10"/>
      <c r="E33" s="10"/>
      <c r="F33" s="10"/>
      <c r="G33" s="10"/>
      <c r="H33" s="10"/>
      <c r="I33" s="10"/>
      <c r="J33" s="10"/>
      <c r="K33" s="10"/>
      <c r="L33" s="11">
        <f aca="true" t="shared" si="9" ref="L33:L38">IF(COUNT(C33:K33)&lt;9,"",SUM(C33:K33))</f>
      </c>
      <c r="O33" s="10"/>
      <c r="P33" s="10"/>
      <c r="Q33" s="10"/>
      <c r="R33" s="10"/>
      <c r="S33" s="10"/>
      <c r="T33" s="10"/>
      <c r="U33" s="10"/>
      <c r="V33" s="10"/>
      <c r="W33" s="10"/>
      <c r="X33" s="11">
        <f aca="true" t="shared" si="10" ref="X33:X38">IF(COUNT(O33:W33)&lt;9,"",SUM(O33:W33))</f>
      </c>
      <c r="Y33" s="31"/>
      <c r="Z33" s="30">
        <f aca="true" t="shared" si="11" ref="Z33:Z38">IF(X33="","",IF(L33="","",L33+X33))</f>
      </c>
      <c r="AB33">
        <f>IF(Z33="","",(RANK(Z33,($Z$9:$Z$14,$Z$17:$Z$22,$Z$25:$Z$30,$Z$33:$Z$38,$Z$41:$Z$46,$Z$49:$Z$54,$Z$57:$Z$62,$Z$65:$Z$70,$Z$73:$Z$78,$Z$81:$Z$86,$Z$89:$Z$94),1)))</f>
      </c>
      <c r="AD33" s="22">
        <f>$Z$87</f>
      </c>
      <c r="AE33" s="19">
        <f>$B$80</f>
        <v>0</v>
      </c>
    </row>
    <row r="34" spans="1:31" ht="12.75" customHeight="1" thickBot="1">
      <c r="A34" s="8" t="s">
        <v>88</v>
      </c>
      <c r="B34" s="16"/>
      <c r="C34" s="10"/>
      <c r="D34" s="10"/>
      <c r="E34" s="10"/>
      <c r="F34" s="10"/>
      <c r="G34" s="10"/>
      <c r="H34" s="10"/>
      <c r="I34" s="10"/>
      <c r="J34" s="10"/>
      <c r="K34" s="10"/>
      <c r="L34" s="11">
        <f t="shared" si="9"/>
      </c>
      <c r="O34" s="10"/>
      <c r="P34" s="10"/>
      <c r="Q34" s="10"/>
      <c r="R34" s="10"/>
      <c r="S34" s="10"/>
      <c r="T34" s="10"/>
      <c r="U34" s="10"/>
      <c r="V34" s="10"/>
      <c r="W34" s="10"/>
      <c r="X34" s="11">
        <f t="shared" si="10"/>
      </c>
      <c r="Y34" s="31"/>
      <c r="Z34" s="30">
        <f t="shared" si="11"/>
      </c>
      <c r="AB34">
        <f>IF(Z34="","",(RANK(Z34,($Z$9:$Z$14,$Z$17:$Z$22,$Z$25:$Z$30,$Z$33:$Z$38,$Z$41:$Z$46,$Z$49:$Z$54,$Z$57:$Z$62,$Z$65:$Z$70,$Z$73:$Z$78,$Z$81:$Z$86,$Z$89:$Z$94),1)))</f>
      </c>
      <c r="AD34" s="22">
        <f>$Z$71</f>
      </c>
      <c r="AE34" s="19">
        <f>$B$64</f>
        <v>0</v>
      </c>
    </row>
    <row r="35" spans="1:31" ht="12.75" customHeight="1" thickBot="1">
      <c r="A35" s="8" t="s">
        <v>89</v>
      </c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1">
        <f t="shared" si="9"/>
      </c>
      <c r="O35" s="10"/>
      <c r="P35" s="10"/>
      <c r="Q35" s="10"/>
      <c r="R35" s="10"/>
      <c r="S35" s="10"/>
      <c r="T35" s="10"/>
      <c r="U35" s="10"/>
      <c r="V35" s="10"/>
      <c r="W35" s="10"/>
      <c r="X35" s="11">
        <f t="shared" si="10"/>
      </c>
      <c r="Y35" s="31"/>
      <c r="Z35" s="30">
        <f t="shared" si="11"/>
      </c>
      <c r="AB35">
        <f>IF(Z35="","",(RANK(Z35,($Z$9:$Z$14,$Z$17:$Z$22,$Z$25:$Z$30,$Z$33:$Z$38,$Z$41:$Z$46,$Z$49:$Z$54,$Z$57:$Z$62,$Z$65:$Z$70,$Z$73:$Z$78,$Z$81:$Z$86,$Z$89:$Z$94),1)))</f>
      </c>
      <c r="AD35" s="22">
        <f>$Z$79</f>
      </c>
      <c r="AE35" s="19">
        <f>$B$72</f>
        <v>0</v>
      </c>
    </row>
    <row r="36" spans="1:31" ht="12.75" customHeight="1" thickBot="1">
      <c r="A36" s="8" t="s">
        <v>90</v>
      </c>
      <c r="B36" s="16"/>
      <c r="C36" s="10"/>
      <c r="D36" s="10"/>
      <c r="E36" s="10"/>
      <c r="F36" s="10"/>
      <c r="G36" s="10"/>
      <c r="H36" s="10"/>
      <c r="I36" s="10"/>
      <c r="J36" s="10"/>
      <c r="K36" s="10"/>
      <c r="L36" s="11">
        <f t="shared" si="9"/>
      </c>
      <c r="O36" s="10"/>
      <c r="P36" s="10"/>
      <c r="Q36" s="10"/>
      <c r="R36" s="10"/>
      <c r="S36" s="10"/>
      <c r="T36" s="10"/>
      <c r="U36" s="10"/>
      <c r="V36" s="10"/>
      <c r="W36" s="10"/>
      <c r="X36" s="11">
        <f t="shared" si="10"/>
      </c>
      <c r="Y36" s="31"/>
      <c r="Z36" s="30">
        <f t="shared" si="11"/>
      </c>
      <c r="AB36">
        <f>IF(Z36="","",(RANK(Z36,($Z$9:$Z$14,$Z$17:$Z$22,$Z$25:$Z$30,$Z$33:$Z$38,$Z$41:$Z$46,$Z$49:$Z$54,$Z$57:$Z$62,$Z$65:$Z$70,$Z$73:$Z$78,$Z$81:$Z$86,$Z$89:$Z$94),1)))</f>
      </c>
      <c r="AD36" s="22">
        <f>$Z$15</f>
      </c>
      <c r="AE36" s="19" t="str">
        <f>$B$8</f>
        <v>Earlham</v>
      </c>
    </row>
    <row r="37" spans="1:31" ht="12.75" customHeight="1" thickBot="1">
      <c r="A37" s="8" t="s">
        <v>91</v>
      </c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1">
        <f t="shared" si="9"/>
      </c>
      <c r="O37" s="10"/>
      <c r="P37" s="10"/>
      <c r="Q37" s="10"/>
      <c r="R37" s="10"/>
      <c r="S37" s="10"/>
      <c r="T37" s="10"/>
      <c r="U37" s="10"/>
      <c r="V37" s="10"/>
      <c r="W37" s="10"/>
      <c r="X37" s="11">
        <f t="shared" si="10"/>
      </c>
      <c r="Y37" s="31"/>
      <c r="Z37" s="30">
        <f t="shared" si="11"/>
      </c>
      <c r="AB37">
        <f>IF(Z37="","",(RANK(Z37,($Z$9:$Z$14,$Z$17:$Z$22,$Z$25:$Z$30,$Z$33:$Z$38,$Z$41:$Z$46,$Z$49:$Z$54,$Z$57:$Z$62,$Z$65:$Z$70,$Z$73:$Z$78,$Z$81:$Z$86,$Z$89:$Z$94),1)))</f>
      </c>
      <c r="AD37" s="22">
        <f>$Z$55</f>
      </c>
      <c r="AE37" s="19">
        <f>$B$48</f>
        <v>0</v>
      </c>
    </row>
    <row r="38" spans="1:28" ht="12.75" customHeight="1" thickBot="1">
      <c r="A38" s="8" t="s">
        <v>92</v>
      </c>
      <c r="B38" s="34"/>
      <c r="C38" s="10"/>
      <c r="D38" s="10"/>
      <c r="E38" s="10"/>
      <c r="F38" s="10"/>
      <c r="G38" s="10"/>
      <c r="H38" s="10"/>
      <c r="I38" s="10"/>
      <c r="J38" s="10"/>
      <c r="K38" s="10"/>
      <c r="L38" s="11">
        <f t="shared" si="9"/>
      </c>
      <c r="O38" s="10"/>
      <c r="P38" s="10"/>
      <c r="Q38" s="10"/>
      <c r="R38" s="10"/>
      <c r="S38" s="10"/>
      <c r="T38" s="10"/>
      <c r="U38" s="10"/>
      <c r="V38" s="10"/>
      <c r="W38" s="10"/>
      <c r="X38" s="11">
        <f t="shared" si="10"/>
      </c>
      <c r="Y38" s="31"/>
      <c r="Z38" s="30">
        <f t="shared" si="11"/>
      </c>
      <c r="AB38">
        <f>IF(Z38="","",(RANK(Z38,($Z$9:$Z$14,$Z$17:$Z$22,$Z$25:$Z$30,$Z$33:$Z$38,$Z$41:$Z$46,$Z$49:$Z$54,$Z$57:$Z$62,$Z$65:$Z$70,$Z$73:$Z$78,$Z$81:$Z$86,$Z$89:$Z$94),1)))</f>
      </c>
    </row>
    <row r="39" spans="1:31" ht="12.75" customHeight="1" thickBot="1">
      <c r="A39" s="8"/>
      <c r="B39" s="12" t="s">
        <v>19</v>
      </c>
      <c r="C39" s="9"/>
      <c r="D39" s="9"/>
      <c r="E39" s="9"/>
      <c r="F39" s="9"/>
      <c r="G39" s="9"/>
      <c r="H39" s="9"/>
      <c r="I39" s="9"/>
      <c r="J39" s="9"/>
      <c r="K39" s="9"/>
      <c r="L39" s="31"/>
      <c r="M39" s="2"/>
      <c r="N39" s="2"/>
      <c r="O39" s="9"/>
      <c r="P39" s="9"/>
      <c r="Q39" s="9"/>
      <c r="R39" s="9"/>
      <c r="S39" s="9"/>
      <c r="T39" s="9"/>
      <c r="U39" s="9"/>
      <c r="V39" s="9"/>
      <c r="W39" s="9"/>
      <c r="X39" s="31"/>
      <c r="Y39" s="31"/>
      <c r="Z39" s="13">
        <f>IF(COUNTIF(Z33:Z38,"&gt;1")&lt;4,"",IF(COUNTIF(Z33:Z38,"&gt;1")&gt;=4,(SMALL(Z33:Z38,1)+SMALL(Z33:Z38,2)+SMALL(Z33:Z38,3)+SMALL(Z33:Z38,4))))</f>
      </c>
      <c r="AB39" s="19">
        <f>IF(Z39="","",(RANK(Z39,($Z$15,$Z$23,$Z$31,$Z$39,$Z$47,$Z$55,$Z$63,$Z$71,$Z$79,$Z$87,$Z$95),1)))</f>
      </c>
      <c r="AD39" s="75" t="s">
        <v>105</v>
      </c>
      <c r="AE39" s="76"/>
    </row>
    <row r="40" spans="1:31" ht="12.75" customHeight="1">
      <c r="A40" s="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D40" s="36" t="s">
        <v>99</v>
      </c>
      <c r="AE40" s="38"/>
    </row>
    <row r="41" spans="1:31" ht="12.75" customHeight="1">
      <c r="A41" s="8" t="s">
        <v>87</v>
      </c>
      <c r="B41" s="26"/>
      <c r="C41" s="10"/>
      <c r="D41" s="10"/>
      <c r="E41" s="10"/>
      <c r="F41" s="10"/>
      <c r="G41" s="10"/>
      <c r="H41" s="10"/>
      <c r="I41" s="10"/>
      <c r="J41" s="10"/>
      <c r="K41" s="10"/>
      <c r="L41" s="11">
        <f aca="true" t="shared" si="12" ref="L41:L46">IF(COUNT(C41:K41)&lt;9,"",SUM(C41:K41))</f>
      </c>
      <c r="O41" s="10"/>
      <c r="P41" s="10"/>
      <c r="Q41" s="10"/>
      <c r="R41" s="10"/>
      <c r="S41" s="10"/>
      <c r="T41" s="10"/>
      <c r="U41" s="10"/>
      <c r="V41" s="10"/>
      <c r="W41" s="10"/>
      <c r="X41" s="11">
        <f aca="true" t="shared" si="13" ref="X41:X46">IF(COUNT(O41:W41)&lt;9,"",SUM(O41:W41))</f>
      </c>
      <c r="Y41" s="31"/>
      <c r="Z41" s="30">
        <f aca="true" t="shared" si="14" ref="Z41:Z46">IF(X41="","",IF(L41="","",L41+X41))</f>
      </c>
      <c r="AB41">
        <f>IF(Z41="","",(RANK(Z41,($Z$9:$Z$14,$Z$17:$Z$22,$Z$25:$Z$30,$Z$33:$Z$38,$Z$41:$Z$46,$Z$49:$Z$54,$Z$57:$Z$62,$Z$65:$Z$70,$Z$73:$Z$78,$Z$81:$Z$86,$Z$89:$Z$94),1)))</f>
      </c>
      <c r="AD41" s="36" t="s">
        <v>106</v>
      </c>
      <c r="AE41" s="39"/>
    </row>
    <row r="42" spans="1:31" ht="12.75" customHeight="1">
      <c r="A42" s="8" t="s">
        <v>88</v>
      </c>
      <c r="B42" s="26"/>
      <c r="C42" s="10"/>
      <c r="D42" s="10"/>
      <c r="E42" s="10"/>
      <c r="F42" s="10"/>
      <c r="G42" s="10"/>
      <c r="H42" s="10"/>
      <c r="I42" s="10"/>
      <c r="J42" s="10"/>
      <c r="K42" s="10"/>
      <c r="L42" s="11">
        <f t="shared" si="12"/>
      </c>
      <c r="O42" s="10"/>
      <c r="P42" s="10"/>
      <c r="Q42" s="10"/>
      <c r="R42" s="10"/>
      <c r="S42" s="10"/>
      <c r="T42" s="10"/>
      <c r="U42" s="10"/>
      <c r="V42" s="10"/>
      <c r="W42" s="10"/>
      <c r="X42" s="11">
        <f t="shared" si="13"/>
      </c>
      <c r="Y42" s="31"/>
      <c r="Z42" s="30">
        <f t="shared" si="14"/>
      </c>
      <c r="AB42">
        <f>IF(Z42="","",(RANK(Z42,($Z$9:$Z$14,$Z$17:$Z$22,$Z$25:$Z$30,$Z$33:$Z$38,$Z$41:$Z$46,$Z$49:$Z$54,$Z$57:$Z$62,$Z$65:$Z$70,$Z$73:$Z$78,$Z$81:$Z$86,$Z$89:$Z$94),1)))</f>
      </c>
      <c r="AD42" s="36" t="s">
        <v>102</v>
      </c>
      <c r="AE42" s="39"/>
    </row>
    <row r="43" spans="1:31" ht="12.75" customHeight="1">
      <c r="A43" s="8" t="s">
        <v>89</v>
      </c>
      <c r="B43" s="26"/>
      <c r="C43" s="10"/>
      <c r="D43" s="10"/>
      <c r="E43" s="10"/>
      <c r="F43" s="10"/>
      <c r="G43" s="10"/>
      <c r="H43" s="10"/>
      <c r="I43" s="10"/>
      <c r="J43" s="10"/>
      <c r="K43" s="10"/>
      <c r="L43" s="11">
        <f t="shared" si="12"/>
      </c>
      <c r="O43" s="10"/>
      <c r="P43" s="10"/>
      <c r="Q43" s="10"/>
      <c r="R43" s="10"/>
      <c r="S43" s="10"/>
      <c r="T43" s="10"/>
      <c r="U43" s="10"/>
      <c r="V43" s="10"/>
      <c r="W43" s="10"/>
      <c r="X43" s="11">
        <f t="shared" si="13"/>
      </c>
      <c r="Y43" s="31"/>
      <c r="Z43" s="30">
        <f t="shared" si="14"/>
      </c>
      <c r="AB43">
        <f>IF(Z43="","",(RANK(Z43,($Z$9:$Z$14,$Z$17:$Z$22,$Z$25:$Z$30,$Z$33:$Z$38,$Z$41:$Z$46,$Z$49:$Z$54,$Z$57:$Z$62,$Z$65:$Z$70,$Z$73:$Z$78,$Z$81:$Z$86,$Z$89:$Z$94),1)))</f>
      </c>
      <c r="AD43" s="36" t="s">
        <v>103</v>
      </c>
      <c r="AE43" s="39"/>
    </row>
    <row r="44" spans="1:31" ht="12.75" customHeight="1">
      <c r="A44" s="8" t="s">
        <v>90</v>
      </c>
      <c r="B44" s="26"/>
      <c r="C44" s="10"/>
      <c r="D44" s="10"/>
      <c r="E44" s="10"/>
      <c r="F44" s="10"/>
      <c r="G44" s="10"/>
      <c r="H44" s="10"/>
      <c r="I44" s="10"/>
      <c r="J44" s="10"/>
      <c r="K44" s="10"/>
      <c r="L44" s="11">
        <f t="shared" si="12"/>
      </c>
      <c r="O44" s="10"/>
      <c r="P44" s="10"/>
      <c r="Q44" s="10"/>
      <c r="R44" s="10"/>
      <c r="S44" s="10"/>
      <c r="T44" s="10"/>
      <c r="U44" s="10"/>
      <c r="V44" s="10"/>
      <c r="W44" s="10"/>
      <c r="X44" s="11">
        <f t="shared" si="13"/>
      </c>
      <c r="Y44" s="31"/>
      <c r="Z44" s="30">
        <f t="shared" si="14"/>
      </c>
      <c r="AB44">
        <f>IF(Z44="","",(RANK(Z44,($Z$9:$Z$14,$Z$17:$Z$22,$Z$25:$Z$30,$Z$33:$Z$38,$Z$41:$Z$46,$Z$49:$Z$54,$Z$57:$Z$62,$Z$65:$Z$70,$Z$73:$Z$78,$Z$81:$Z$86,$Z$89:$Z$94),1)))</f>
      </c>
      <c r="AD44" s="36" t="s">
        <v>104</v>
      </c>
      <c r="AE44" s="39"/>
    </row>
    <row r="45" spans="1:31" ht="12.75" customHeight="1">
      <c r="A45" s="8" t="s">
        <v>91</v>
      </c>
      <c r="B45" s="26"/>
      <c r="C45" s="51"/>
      <c r="D45" s="51"/>
      <c r="E45" s="51"/>
      <c r="F45" s="51"/>
      <c r="G45" s="51"/>
      <c r="H45" s="51"/>
      <c r="I45" s="51"/>
      <c r="J45" s="51"/>
      <c r="K45" s="51"/>
      <c r="L45" s="11">
        <f t="shared" si="12"/>
      </c>
      <c r="O45" s="10"/>
      <c r="P45" s="10"/>
      <c r="Q45" s="10"/>
      <c r="R45" s="10"/>
      <c r="S45" s="10"/>
      <c r="T45" s="10"/>
      <c r="U45" s="10"/>
      <c r="V45" s="10"/>
      <c r="W45" s="10"/>
      <c r="X45" s="11">
        <f t="shared" si="13"/>
      </c>
      <c r="Y45" s="31"/>
      <c r="Z45" s="30">
        <f t="shared" si="14"/>
      </c>
      <c r="AB45">
        <f>IF(Z45="","",(RANK(Z45,($Z$9:$Z$14,$Z$17:$Z$22,$Z$25:$Z$30,$Z$33:$Z$38,$Z$41:$Z$46,$Z$49:$Z$54,$Z$57:$Z$62,$Z$65:$Z$70,$Z$73:$Z$78,$Z$81:$Z$86,$Z$89:$Z$94),1)))</f>
      </c>
      <c r="AD45" s="36" t="s">
        <v>112</v>
      </c>
      <c r="AE45" s="39"/>
    </row>
    <row r="46" spans="1:31" ht="12.75" customHeight="1" thickBot="1">
      <c r="A46" s="8" t="s">
        <v>92</v>
      </c>
      <c r="B46" s="26"/>
      <c r="C46" s="10"/>
      <c r="D46" s="10"/>
      <c r="E46" s="10"/>
      <c r="F46" s="10"/>
      <c r="G46" s="10"/>
      <c r="H46" s="10"/>
      <c r="I46" s="10"/>
      <c r="J46" s="10"/>
      <c r="K46" s="10"/>
      <c r="L46" s="11">
        <f t="shared" si="12"/>
      </c>
      <c r="O46" s="10"/>
      <c r="P46" s="10"/>
      <c r="Q46" s="10"/>
      <c r="R46" s="10"/>
      <c r="S46" s="10"/>
      <c r="T46" s="10"/>
      <c r="U46" s="10"/>
      <c r="V46" s="10"/>
      <c r="W46" s="10"/>
      <c r="X46" s="11">
        <f t="shared" si="13"/>
      </c>
      <c r="Y46" s="31"/>
      <c r="Z46" s="30">
        <f t="shared" si="14"/>
      </c>
      <c r="AB46">
        <f>IF(Z46="","",(RANK(Z46,($Z$9:$Z$14,$Z$17:$Z$22,$Z$25:$Z$30,$Z$33:$Z$38,$Z$41:$Z$46,$Z$49:$Z$54,$Z$57:$Z$62,$Z$65:$Z$70,$Z$73:$Z$78,$Z$81:$Z$86,$Z$89:$Z$94),1)))</f>
      </c>
      <c r="AD46" s="36" t="s">
        <v>14</v>
      </c>
      <c r="AE46" s="39"/>
    </row>
    <row r="47" spans="1:31" ht="12.75" customHeight="1" thickBot="1">
      <c r="A47" s="8"/>
      <c r="B47" s="12" t="s">
        <v>19</v>
      </c>
      <c r="C47" s="9"/>
      <c r="D47" s="9"/>
      <c r="E47" s="9"/>
      <c r="F47" s="9"/>
      <c r="G47" s="9"/>
      <c r="H47" s="9"/>
      <c r="I47" s="9"/>
      <c r="J47" s="9"/>
      <c r="K47" s="9"/>
      <c r="L47" s="31"/>
      <c r="M47" s="2"/>
      <c r="N47" s="2"/>
      <c r="O47" s="9"/>
      <c r="P47" s="9"/>
      <c r="Q47" s="9"/>
      <c r="R47" s="9"/>
      <c r="S47" s="9"/>
      <c r="T47" s="9"/>
      <c r="U47" s="9"/>
      <c r="V47" s="9"/>
      <c r="W47" s="9"/>
      <c r="X47" s="31"/>
      <c r="Y47" s="31"/>
      <c r="Z47" s="13">
        <f>IF(COUNTIF(Z41:Z46,"&gt;1")&lt;4,"",IF(COUNTIF(Z41:Z46,"&gt;1")&gt;=4,(SMALL(Z41:Z46,1)+SMALL(Z41:Z46,2)+SMALL(Z41:Z46,3)+SMALL(Z41:Z46,4))))</f>
      </c>
      <c r="AB47" s="19">
        <f>IF(Z47="","",(RANK(Z47,($Z$15,$Z$23,$Z$31,$Z$39,$Z$47,$Z$55,$Z$63,$Z$71,$Z$79,$Z$87,$Z$95),1)))</f>
      </c>
      <c r="AD47" s="36" t="s">
        <v>113</v>
      </c>
      <c r="AE47" s="39"/>
    </row>
    <row r="48" spans="2:31" ht="12.75" customHeight="1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D48" s="36" t="s">
        <v>114</v>
      </c>
      <c r="AE48" s="39"/>
    </row>
    <row r="49" spans="1:31" ht="12.75" customHeight="1" thickBot="1">
      <c r="A49" s="8" t="s">
        <v>87</v>
      </c>
      <c r="B49" s="43"/>
      <c r="C49" s="10"/>
      <c r="D49" s="10"/>
      <c r="E49" s="10"/>
      <c r="F49" s="10"/>
      <c r="G49" s="10"/>
      <c r="H49" s="10"/>
      <c r="I49" s="10"/>
      <c r="J49" s="10"/>
      <c r="K49" s="10"/>
      <c r="L49" s="11">
        <f aca="true" t="shared" si="15" ref="L49:L54">IF(COUNT(C49:K49)&lt;9,"",SUM(C49:K49))</f>
      </c>
      <c r="O49" s="51"/>
      <c r="P49" s="51"/>
      <c r="Q49" s="51"/>
      <c r="R49" s="51"/>
      <c r="S49" s="51"/>
      <c r="T49" s="51"/>
      <c r="U49" s="51"/>
      <c r="V49" s="51"/>
      <c r="W49" s="51"/>
      <c r="X49" s="11">
        <f aca="true" t="shared" si="16" ref="X49:X54">IF(COUNT(O49:W49)&lt;9,"",SUM(O49:W49))</f>
      </c>
      <c r="Y49" s="31"/>
      <c r="Z49" s="30">
        <f aca="true" t="shared" si="17" ref="Z49:Z54">IF(X49="","",IF(L49="","",L49+X49))</f>
      </c>
      <c r="AB49">
        <f>IF(Z49="","",(RANK(Z49,($Z$9:$Z$14,$Z$17:$Z$22,$Z$25:$Z$30,$Z$33:$Z$38,$Z$41:$Z$46,$Z$49:$Z$54,$Z$57:$Z$62,$Z$65:$Z$70,$Z$73:$Z$78,$Z$81:$Z$86,$Z$89:$Z$94),1)))</f>
      </c>
      <c r="AD49" s="37" t="s">
        <v>115</v>
      </c>
      <c r="AE49" s="40"/>
    </row>
    <row r="50" spans="1:28" ht="12.75" customHeight="1">
      <c r="A50" s="8" t="s">
        <v>88</v>
      </c>
      <c r="B50" s="43"/>
      <c r="C50" s="10"/>
      <c r="D50" s="10"/>
      <c r="E50" s="10"/>
      <c r="F50" s="10"/>
      <c r="G50" s="10"/>
      <c r="H50" s="10"/>
      <c r="I50" s="10"/>
      <c r="J50" s="10"/>
      <c r="K50" s="10"/>
      <c r="L50" s="11">
        <f t="shared" si="15"/>
      </c>
      <c r="O50" s="10"/>
      <c r="P50" s="10"/>
      <c r="Q50" s="10"/>
      <c r="R50" s="10"/>
      <c r="S50" s="10"/>
      <c r="T50" s="10"/>
      <c r="U50" s="10"/>
      <c r="V50" s="10"/>
      <c r="W50" s="10"/>
      <c r="X50" s="11">
        <f t="shared" si="16"/>
      </c>
      <c r="Y50" s="31"/>
      <c r="Z50" s="30">
        <f t="shared" si="17"/>
      </c>
      <c r="AB50">
        <f>IF(Z50="","",(RANK(Z50,($Z$9:$Z$14,$Z$17:$Z$22,$Z$25:$Z$30,$Z$33:$Z$38,$Z$41:$Z$46,$Z$49:$Z$54,$Z$57:$Z$62,$Z$65:$Z$70,$Z$73:$Z$78,$Z$81:$Z$86,$Z$89:$Z$94),1)))</f>
      </c>
    </row>
    <row r="51" spans="1:28" ht="12.75" customHeight="1">
      <c r="A51" s="8" t="s">
        <v>89</v>
      </c>
      <c r="B51" s="43"/>
      <c r="C51" s="10"/>
      <c r="D51" s="10"/>
      <c r="E51" s="10"/>
      <c r="F51" s="10"/>
      <c r="G51" s="10"/>
      <c r="H51" s="10"/>
      <c r="I51" s="10"/>
      <c r="J51" s="10"/>
      <c r="K51" s="10"/>
      <c r="L51" s="11">
        <f t="shared" si="15"/>
      </c>
      <c r="O51" s="10"/>
      <c r="P51" s="10"/>
      <c r="Q51" s="10"/>
      <c r="R51" s="10"/>
      <c r="S51" s="10"/>
      <c r="T51" s="10"/>
      <c r="U51" s="10"/>
      <c r="V51" s="10"/>
      <c r="W51" s="10"/>
      <c r="X51" s="11">
        <f t="shared" si="16"/>
      </c>
      <c r="Y51" s="31"/>
      <c r="Z51" s="30">
        <f t="shared" si="17"/>
      </c>
      <c r="AB51">
        <f>IF(Z51="","",(RANK(Z51,($Z$9:$Z$14,$Z$17:$Z$22,$Z$25:$Z$30,$Z$33:$Z$38,$Z$41:$Z$46,$Z$49:$Z$54,$Z$57:$Z$62,$Z$65:$Z$70,$Z$73:$Z$78,$Z$81:$Z$86,$Z$89:$Z$94),1)))</f>
      </c>
    </row>
    <row r="52" spans="1:28" ht="12.75" customHeight="1">
      <c r="A52" s="8" t="s">
        <v>90</v>
      </c>
      <c r="B52" s="43"/>
      <c r="C52" s="10"/>
      <c r="D52" s="10"/>
      <c r="E52" s="10"/>
      <c r="F52" s="10"/>
      <c r="G52" s="10"/>
      <c r="H52" s="10"/>
      <c r="I52" s="10"/>
      <c r="J52" s="10"/>
      <c r="K52" s="10"/>
      <c r="L52" s="11">
        <f t="shared" si="15"/>
      </c>
      <c r="O52" s="10"/>
      <c r="P52" s="10"/>
      <c r="Q52" s="10"/>
      <c r="R52" s="10"/>
      <c r="S52" s="10"/>
      <c r="T52" s="10"/>
      <c r="U52" s="10"/>
      <c r="V52" s="10"/>
      <c r="W52" s="10"/>
      <c r="X52" s="11">
        <f t="shared" si="16"/>
      </c>
      <c r="Y52" s="31"/>
      <c r="Z52" s="30">
        <f t="shared" si="17"/>
      </c>
      <c r="AB52">
        <f>IF(Z52="","",(RANK(Z52,($Z$9:$Z$14,$Z$17:$Z$22,$Z$25:$Z$30,$Z$33:$Z$38,$Z$41:$Z$46,$Z$49:$Z$54,$Z$57:$Z$62,$Z$65:$Z$70,$Z$73:$Z$78,$Z$81:$Z$86,$Z$89:$Z$94),1)))</f>
      </c>
    </row>
    <row r="53" spans="1:28" ht="12.75" customHeight="1">
      <c r="A53" s="8" t="s">
        <v>91</v>
      </c>
      <c r="B53" s="43"/>
      <c r="C53" s="10"/>
      <c r="D53" s="10"/>
      <c r="E53" s="10"/>
      <c r="F53" s="10"/>
      <c r="G53" s="10"/>
      <c r="H53" s="10"/>
      <c r="I53" s="10"/>
      <c r="J53" s="10"/>
      <c r="K53" s="10"/>
      <c r="L53" s="11">
        <f t="shared" si="15"/>
      </c>
      <c r="O53" s="10"/>
      <c r="P53" s="10"/>
      <c r="Q53" s="10"/>
      <c r="R53" s="10"/>
      <c r="S53" s="10"/>
      <c r="T53" s="10"/>
      <c r="U53" s="10"/>
      <c r="V53" s="10"/>
      <c r="W53" s="10"/>
      <c r="X53" s="11">
        <f t="shared" si="16"/>
      </c>
      <c r="Y53" s="31"/>
      <c r="Z53" s="30">
        <f t="shared" si="17"/>
      </c>
      <c r="AB53">
        <f>IF(Z53="","",(RANK(Z53,($Z$9:$Z$14,$Z$17:$Z$22,$Z$25:$Z$30,$Z$33:$Z$38,$Z$41:$Z$46,$Z$49:$Z$54,$Z$57:$Z$62,$Z$65:$Z$70,$Z$73:$Z$78,$Z$81:$Z$86,$Z$89:$Z$94),1)))</f>
      </c>
    </row>
    <row r="54" spans="1:28" ht="12.75" customHeight="1" thickBot="1">
      <c r="A54" s="8" t="s">
        <v>92</v>
      </c>
      <c r="B54" s="43"/>
      <c r="C54" s="10"/>
      <c r="D54" s="10"/>
      <c r="E54" s="10"/>
      <c r="F54" s="10"/>
      <c r="G54" s="10"/>
      <c r="H54" s="10"/>
      <c r="I54" s="10"/>
      <c r="J54" s="10"/>
      <c r="K54" s="10"/>
      <c r="L54" s="11">
        <f t="shared" si="15"/>
      </c>
      <c r="O54" s="10"/>
      <c r="P54" s="10"/>
      <c r="Q54" s="10"/>
      <c r="R54" s="10"/>
      <c r="S54" s="10"/>
      <c r="T54" s="10"/>
      <c r="U54" s="10"/>
      <c r="V54" s="10"/>
      <c r="W54" s="10"/>
      <c r="X54" s="11">
        <f t="shared" si="16"/>
      </c>
      <c r="Y54" s="31"/>
      <c r="Z54" s="30">
        <f t="shared" si="17"/>
      </c>
      <c r="AB54">
        <f>IF(Z54="","",(RANK(Z54,($Z$9:$Z$14,$Z$17:$Z$22,$Z$25:$Z$30,$Z$33:$Z$38,$Z$41:$Z$46,$Z$49:$Z$54,$Z$57:$Z$62,$Z$65:$Z$70,$Z$73:$Z$78,$Z$81:$Z$86,$Z$89:$Z$94),1)))</f>
      </c>
    </row>
    <row r="55" spans="1:28" ht="12.75" customHeight="1" thickBot="1">
      <c r="A55" s="8"/>
      <c r="B55" s="12" t="s">
        <v>19</v>
      </c>
      <c r="C55" s="9"/>
      <c r="D55" s="9"/>
      <c r="E55" s="9"/>
      <c r="F55" s="9"/>
      <c r="G55" s="9"/>
      <c r="H55" s="9"/>
      <c r="I55" s="9"/>
      <c r="J55" s="9"/>
      <c r="K55" s="9"/>
      <c r="L55" s="31"/>
      <c r="M55" s="2"/>
      <c r="N55" s="2"/>
      <c r="O55" s="9"/>
      <c r="P55" s="9"/>
      <c r="Q55" s="9"/>
      <c r="R55" s="9"/>
      <c r="S55" s="9"/>
      <c r="T55" s="9"/>
      <c r="U55" s="9"/>
      <c r="V55" s="9"/>
      <c r="W55" s="9"/>
      <c r="X55" s="31"/>
      <c r="Y55" s="31"/>
      <c r="Z55" s="13">
        <f>IF(COUNTIF(Z49:Z54,"&gt;1")&lt;4,"",IF(COUNTIF(Z49:Z54,"&gt;1")&gt;=4,(SMALL(Z49:Z54,1)+SMALL(Z49:Z54,2)+SMALL(Z49:Z54,3)+SMALL(Z49:Z54,4))))</f>
      </c>
      <c r="AB55" s="19">
        <f>IF(Z55="","",(RANK(Z55,($Z$15,$Z$23,$Z$31,$Z$39,$Z$47,$Z$55,$Z$63,$Z$71,$Z$79,$Z$87,$Z$95),1)))</f>
      </c>
    </row>
    <row r="56" spans="2:26" ht="12.75" customHeight="1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8" ht="12">
      <c r="A57" s="8" t="s">
        <v>87</v>
      </c>
      <c r="B57" s="28"/>
      <c r="C57" s="10"/>
      <c r="D57" s="10"/>
      <c r="E57" s="10"/>
      <c r="F57" s="10"/>
      <c r="G57" s="10"/>
      <c r="H57" s="10"/>
      <c r="I57" s="10"/>
      <c r="J57" s="10"/>
      <c r="K57" s="10"/>
      <c r="L57" s="11">
        <f aca="true" t="shared" si="18" ref="L57:L62">IF(COUNT(C57:K57)&lt;9,"",SUM(C57:K57))</f>
      </c>
      <c r="O57" s="10"/>
      <c r="P57" s="10"/>
      <c r="Q57" s="10"/>
      <c r="R57" s="10"/>
      <c r="S57" s="10"/>
      <c r="T57" s="10"/>
      <c r="U57" s="10"/>
      <c r="V57" s="10"/>
      <c r="W57" s="10"/>
      <c r="X57" s="11">
        <f aca="true" t="shared" si="19" ref="X57:X62">IF(COUNT(O57:W57)&lt;9,"",SUM(O57:W57))</f>
      </c>
      <c r="Y57" s="31"/>
      <c r="Z57" s="30">
        <f aca="true" t="shared" si="20" ref="Z57:Z62">IF(X57="","",IF(L57="","",L57+X57))</f>
      </c>
      <c r="AB57">
        <f>IF(Z57="","",(RANK(Z57,($Z$9:$Z$14,$Z$17:$Z$22,$Z$25:$Z$30,$Z$33:$Z$38,$Z$41:$Z$46,$Z$49:$Z$54,$Z$57:$Z$62,$Z$65:$Z$70,$Z$73:$Z$78,$Z$81:$Z$86,$Z$89:$Z$94),1)))</f>
      </c>
    </row>
    <row r="58" spans="1:28" ht="12">
      <c r="A58" s="8" t="s">
        <v>88</v>
      </c>
      <c r="B58" s="28"/>
      <c r="C58" s="10"/>
      <c r="D58" s="10"/>
      <c r="E58" s="10"/>
      <c r="F58" s="10"/>
      <c r="G58" s="10"/>
      <c r="H58" s="10"/>
      <c r="I58" s="10"/>
      <c r="J58" s="10"/>
      <c r="K58" s="10"/>
      <c r="L58" s="11">
        <f t="shared" si="18"/>
      </c>
      <c r="O58" s="10"/>
      <c r="P58" s="10"/>
      <c r="Q58" s="10"/>
      <c r="R58" s="10"/>
      <c r="S58" s="10"/>
      <c r="T58" s="10"/>
      <c r="U58" s="10"/>
      <c r="V58" s="10"/>
      <c r="W58" s="10"/>
      <c r="X58" s="11">
        <f t="shared" si="19"/>
      </c>
      <c r="Y58" s="31"/>
      <c r="Z58" s="30">
        <f t="shared" si="20"/>
      </c>
      <c r="AB58">
        <f>IF(Z58="","",(RANK(Z58,($Z$9:$Z$14,$Z$17:$Z$22,$Z$25:$Z$30,$Z$33:$Z$38,$Z$41:$Z$46,$Z$49:$Z$54,$Z$57:$Z$62,$Z$65:$Z$70,$Z$73:$Z$78,$Z$81:$Z$86,$Z$89:$Z$94),1)))</f>
      </c>
    </row>
    <row r="59" spans="1:28" ht="12">
      <c r="A59" s="8" t="s">
        <v>89</v>
      </c>
      <c r="B59" s="28"/>
      <c r="C59" s="10"/>
      <c r="D59" s="10"/>
      <c r="E59" s="10"/>
      <c r="F59" s="10"/>
      <c r="G59" s="10"/>
      <c r="H59" s="10"/>
      <c r="I59" s="10"/>
      <c r="J59" s="10"/>
      <c r="K59" s="10"/>
      <c r="L59" s="11">
        <f t="shared" si="18"/>
      </c>
      <c r="O59" s="10"/>
      <c r="P59" s="10"/>
      <c r="Q59" s="10"/>
      <c r="R59" s="10"/>
      <c r="S59" s="10"/>
      <c r="T59" s="10"/>
      <c r="U59" s="10"/>
      <c r="V59" s="10"/>
      <c r="W59" s="10"/>
      <c r="X59" s="11">
        <f t="shared" si="19"/>
      </c>
      <c r="Y59" s="31"/>
      <c r="Z59" s="30">
        <f t="shared" si="20"/>
      </c>
      <c r="AB59">
        <f>IF(Z59="","",(RANK(Z59,($Z$9:$Z$14,$Z$17:$Z$22,$Z$25:$Z$30,$Z$33:$Z$38,$Z$41:$Z$46,$Z$49:$Z$54,$Z$57:$Z$62,$Z$65:$Z$70,$Z$73:$Z$78,$Z$81:$Z$86,$Z$89:$Z$94),1)))</f>
      </c>
    </row>
    <row r="60" spans="1:28" ht="12">
      <c r="A60" s="8" t="s">
        <v>90</v>
      </c>
      <c r="B60" s="28"/>
      <c r="C60" s="10"/>
      <c r="D60" s="10"/>
      <c r="E60" s="10"/>
      <c r="F60" s="10"/>
      <c r="G60" s="10"/>
      <c r="H60" s="10"/>
      <c r="I60" s="10"/>
      <c r="J60" s="10"/>
      <c r="K60" s="10"/>
      <c r="L60" s="11">
        <f t="shared" si="18"/>
      </c>
      <c r="O60" s="10"/>
      <c r="P60" s="10"/>
      <c r="Q60" s="10"/>
      <c r="R60" s="10"/>
      <c r="S60" s="10"/>
      <c r="T60" s="10"/>
      <c r="U60" s="10"/>
      <c r="V60" s="10"/>
      <c r="W60" s="10"/>
      <c r="X60" s="11">
        <f t="shared" si="19"/>
      </c>
      <c r="Y60" s="31"/>
      <c r="Z60" s="30">
        <f t="shared" si="20"/>
      </c>
      <c r="AB60">
        <f>IF(Z60="","",(RANK(Z60,($Z$9:$Z$14,$Z$17:$Z$22,$Z$25:$Z$30,$Z$33:$Z$38,$Z$41:$Z$46,$Z$49:$Z$54,$Z$57:$Z$62,$Z$65:$Z$70,$Z$73:$Z$78,$Z$81:$Z$86,$Z$89:$Z$94),1)))</f>
      </c>
    </row>
    <row r="61" spans="1:28" ht="12">
      <c r="A61" s="8" t="s">
        <v>91</v>
      </c>
      <c r="B61" s="28"/>
      <c r="C61" s="10"/>
      <c r="D61" s="10"/>
      <c r="E61" s="10"/>
      <c r="F61" s="10"/>
      <c r="G61" s="10"/>
      <c r="H61" s="10"/>
      <c r="I61" s="10"/>
      <c r="J61" s="10"/>
      <c r="K61" s="10"/>
      <c r="L61" s="11">
        <f t="shared" si="18"/>
      </c>
      <c r="O61" s="10"/>
      <c r="P61" s="10"/>
      <c r="Q61" s="10"/>
      <c r="R61" s="10"/>
      <c r="S61" s="10"/>
      <c r="T61" s="10"/>
      <c r="U61" s="10"/>
      <c r="V61" s="10"/>
      <c r="W61" s="10"/>
      <c r="X61" s="11">
        <f t="shared" si="19"/>
      </c>
      <c r="Y61" s="31"/>
      <c r="Z61" s="30">
        <f t="shared" si="20"/>
      </c>
      <c r="AB61">
        <f>IF(Z61="","",(RANK(Z61,($Z$9:$Z$14,$Z$17:$Z$22,$Z$25:$Z$30,$Z$33:$Z$38,$Z$41:$Z$46,$Z$49:$Z$54,$Z$57:$Z$62,$Z$65:$Z$70,$Z$73:$Z$78,$Z$81:$Z$86,$Z$89:$Z$94),1)))</f>
      </c>
    </row>
    <row r="62" spans="1:28" ht="12.75" thickBot="1">
      <c r="A62" s="8" t="s">
        <v>92</v>
      </c>
      <c r="B62" s="46"/>
      <c r="C62" s="10"/>
      <c r="D62" s="10"/>
      <c r="E62" s="10"/>
      <c r="F62" s="10"/>
      <c r="G62" s="10"/>
      <c r="H62" s="10"/>
      <c r="I62" s="10"/>
      <c r="J62" s="10"/>
      <c r="K62" s="10"/>
      <c r="L62" s="11">
        <f t="shared" si="18"/>
      </c>
      <c r="O62" s="10"/>
      <c r="P62" s="10"/>
      <c r="Q62" s="10"/>
      <c r="R62" s="10"/>
      <c r="S62" s="10"/>
      <c r="T62" s="10"/>
      <c r="U62" s="10"/>
      <c r="V62" s="10"/>
      <c r="W62" s="10"/>
      <c r="X62" s="11">
        <f t="shared" si="19"/>
      </c>
      <c r="Y62" s="31"/>
      <c r="Z62" s="30">
        <f t="shared" si="20"/>
      </c>
      <c r="AB62">
        <f>IF(Z62="","",(RANK(Z62,($Z$9:$Z$14,$Z$17:$Z$22,$Z$25:$Z$30,$Z$33:$Z$38,$Z$41:$Z$46,$Z$49:$Z$54,$Z$57:$Z$62,$Z$65:$Z$70,$Z$73:$Z$78,$Z$81:$Z$86,$Z$89:$Z$94),1)))</f>
      </c>
    </row>
    <row r="63" spans="1:28" ht="12.75" thickBot="1">
      <c r="A63" s="8"/>
      <c r="B63" s="12" t="s">
        <v>19</v>
      </c>
      <c r="C63" s="9"/>
      <c r="D63" s="9"/>
      <c r="E63" s="9"/>
      <c r="F63" s="9"/>
      <c r="G63" s="9"/>
      <c r="H63" s="9"/>
      <c r="I63" s="9"/>
      <c r="J63" s="9"/>
      <c r="K63" s="9"/>
      <c r="L63" s="31"/>
      <c r="M63" s="2"/>
      <c r="N63" s="2"/>
      <c r="O63" s="9"/>
      <c r="P63" s="9"/>
      <c r="Q63" s="9"/>
      <c r="R63" s="9"/>
      <c r="S63" s="9"/>
      <c r="T63" s="9"/>
      <c r="U63" s="9"/>
      <c r="V63" s="9"/>
      <c r="W63" s="9"/>
      <c r="X63" s="31"/>
      <c r="Y63" s="31"/>
      <c r="Z63" s="13">
        <f>IF(COUNTIF(Z57:Z62,"&gt;1")&lt;4,"",IF(COUNTIF(Z57:Z62,"&gt;1")&gt;=4,(SMALL(Z57:Z62,1)+SMALL(Z57:Z62,2)+SMALL(Z57:Z62,3)+SMALL(Z57:Z62,4))))</f>
      </c>
      <c r="AB63" s="19">
        <f>IF(Z63="","",(RANK(Z63,($Z$15,$Z$23,$Z$31,$Z$39,$Z$47,$Z$55,$Z$63,$Z$71,$Z$79,$Z$87,$Z$95),1)))</f>
      </c>
    </row>
    <row r="64" spans="2:26" ht="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8" ht="12">
      <c r="A65" s="8" t="s">
        <v>87</v>
      </c>
      <c r="B65" s="48"/>
      <c r="C65" s="10"/>
      <c r="D65" s="10"/>
      <c r="E65" s="10"/>
      <c r="F65" s="10"/>
      <c r="G65" s="10"/>
      <c r="H65" s="10"/>
      <c r="I65" s="10"/>
      <c r="J65" s="10"/>
      <c r="K65" s="10"/>
      <c r="L65" s="11">
        <f aca="true" t="shared" si="21" ref="L65:L70">IF(COUNT(C65:K65)&lt;9,"",SUM(C65:K65))</f>
      </c>
      <c r="O65" s="10"/>
      <c r="P65" s="10"/>
      <c r="Q65" s="10"/>
      <c r="R65" s="10"/>
      <c r="S65" s="10"/>
      <c r="T65" s="10"/>
      <c r="U65" s="10"/>
      <c r="V65" s="10"/>
      <c r="W65" s="10"/>
      <c r="X65" s="11">
        <f aca="true" t="shared" si="22" ref="X65:X70">IF(COUNT(O65:W65)&lt;9,"",SUM(O65:W65))</f>
      </c>
      <c r="Y65" s="31"/>
      <c r="Z65" s="30">
        <f aca="true" t="shared" si="23" ref="Z65:Z70">IF(X65="","",IF(L65="","",L65+X65))</f>
      </c>
      <c r="AB65">
        <f>IF(Z65="","",(RANK(Z65,($Z$9:$Z$14,$Z$17:$Z$22,$Z$25:$Z$30,$Z$33:$Z$38,$Z$41:$Z$46,$Z$49:$Z$54,$Z$57:$Z$62,$Z$65:$Z$70,$Z$73:$Z$78,$Z$81:$Z$86,$Z$89:$Z$94),1)))</f>
      </c>
    </row>
    <row r="66" spans="1:28" ht="12">
      <c r="A66" s="8" t="s">
        <v>88</v>
      </c>
      <c r="B66" s="48"/>
      <c r="C66" s="10"/>
      <c r="D66" s="10"/>
      <c r="E66" s="10"/>
      <c r="F66" s="10"/>
      <c r="G66" s="10"/>
      <c r="H66" s="10"/>
      <c r="I66" s="10"/>
      <c r="J66" s="10"/>
      <c r="K66" s="10"/>
      <c r="L66" s="11">
        <f t="shared" si="21"/>
      </c>
      <c r="O66" s="10"/>
      <c r="P66" s="10"/>
      <c r="Q66" s="10"/>
      <c r="R66" s="10"/>
      <c r="S66" s="10"/>
      <c r="T66" s="10"/>
      <c r="U66" s="10"/>
      <c r="V66" s="10"/>
      <c r="W66" s="10"/>
      <c r="X66" s="11">
        <f t="shared" si="22"/>
      </c>
      <c r="Y66" s="31"/>
      <c r="Z66" s="30">
        <f t="shared" si="23"/>
      </c>
      <c r="AB66">
        <f>IF(Z66="","",(RANK(Z66,($Z$9:$Z$14,$Z$17:$Z$22,$Z$25:$Z$30,$Z$33:$Z$38,$Z$41:$Z$46,$Z$49:$Z$54,$Z$57:$Z$62,$Z$65:$Z$70,$Z$73:$Z$78,$Z$81:$Z$86,$Z$89:$Z$94),1)))</f>
      </c>
    </row>
    <row r="67" spans="1:28" ht="12">
      <c r="A67" s="8" t="s">
        <v>89</v>
      </c>
      <c r="B67" s="48"/>
      <c r="C67" s="10"/>
      <c r="D67" s="10"/>
      <c r="E67" s="10"/>
      <c r="F67" s="10"/>
      <c r="G67" s="10"/>
      <c r="H67" s="10"/>
      <c r="I67" s="10"/>
      <c r="J67" s="10"/>
      <c r="K67" s="10"/>
      <c r="L67" s="11">
        <f t="shared" si="21"/>
      </c>
      <c r="O67" s="10"/>
      <c r="P67" s="10"/>
      <c r="Q67" s="10"/>
      <c r="R67" s="10"/>
      <c r="S67" s="10"/>
      <c r="T67" s="10"/>
      <c r="U67" s="10"/>
      <c r="V67" s="10"/>
      <c r="W67" s="10"/>
      <c r="X67" s="11">
        <f t="shared" si="22"/>
      </c>
      <c r="Y67" s="31"/>
      <c r="Z67" s="30">
        <f t="shared" si="23"/>
      </c>
      <c r="AB67">
        <f>IF(Z67="","",(RANK(Z67,($Z$9:$Z$14,$Z$17:$Z$22,$Z$25:$Z$30,$Z$33:$Z$38,$Z$41:$Z$46,$Z$49:$Z$54,$Z$57:$Z$62,$Z$65:$Z$70,$Z$73:$Z$78,$Z$81:$Z$86,$Z$89:$Z$94),1)))</f>
      </c>
    </row>
    <row r="68" spans="1:28" ht="12">
      <c r="A68" s="8" t="s">
        <v>90</v>
      </c>
      <c r="B68" s="48"/>
      <c r="C68" s="10"/>
      <c r="D68" s="10"/>
      <c r="E68" s="10"/>
      <c r="F68" s="10"/>
      <c r="G68" s="10"/>
      <c r="H68" s="10"/>
      <c r="I68" s="10"/>
      <c r="J68" s="10"/>
      <c r="K68" s="10"/>
      <c r="L68" s="11">
        <f t="shared" si="21"/>
      </c>
      <c r="O68" s="10"/>
      <c r="P68" s="10"/>
      <c r="Q68" s="10"/>
      <c r="R68" s="10"/>
      <c r="S68" s="10"/>
      <c r="T68" s="10"/>
      <c r="U68" s="10"/>
      <c r="V68" s="10"/>
      <c r="W68" s="10"/>
      <c r="X68" s="11">
        <f t="shared" si="22"/>
      </c>
      <c r="Y68" s="31"/>
      <c r="Z68" s="30">
        <f t="shared" si="23"/>
      </c>
      <c r="AB68">
        <f>IF(Z68="","",(RANK(Z68,($Z$9:$Z$14,$Z$17:$Z$22,$Z$25:$Z$30,$Z$33:$Z$38,$Z$41:$Z$46,$Z$49:$Z$54,$Z$57:$Z$62,$Z$65:$Z$70,$Z$73:$Z$78,$Z$81:$Z$86,$Z$89:$Z$94),1)))</f>
      </c>
    </row>
    <row r="69" spans="1:28" ht="12">
      <c r="A69" s="8" t="s">
        <v>91</v>
      </c>
      <c r="B69" s="48"/>
      <c r="C69" s="10"/>
      <c r="D69" s="10"/>
      <c r="E69" s="10"/>
      <c r="F69" s="10"/>
      <c r="G69" s="10"/>
      <c r="H69" s="10"/>
      <c r="I69" s="10"/>
      <c r="J69" s="10"/>
      <c r="K69" s="10"/>
      <c r="L69" s="11">
        <f t="shared" si="21"/>
      </c>
      <c r="O69" s="10"/>
      <c r="P69" s="10"/>
      <c r="Q69" s="10"/>
      <c r="R69" s="10"/>
      <c r="S69" s="10"/>
      <c r="T69" s="10"/>
      <c r="U69" s="10"/>
      <c r="V69" s="10"/>
      <c r="W69" s="10"/>
      <c r="X69" s="11">
        <f t="shared" si="22"/>
      </c>
      <c r="Y69" s="31"/>
      <c r="Z69" s="30">
        <f t="shared" si="23"/>
      </c>
      <c r="AB69">
        <f>IF(Z69="","",(RANK(Z69,($Z$9:$Z$14,$Z$17:$Z$22,$Z$25:$Z$30,$Z$33:$Z$38,$Z$41:$Z$46,$Z$49:$Z$54,$Z$57:$Z$62,$Z$65:$Z$70,$Z$73:$Z$78,$Z$81:$Z$86,$Z$89:$Z$94),1)))</f>
      </c>
    </row>
    <row r="70" spans="1:28" ht="12.75" thickBot="1">
      <c r="A70" s="8" t="s">
        <v>92</v>
      </c>
      <c r="B70" s="48"/>
      <c r="C70" s="10"/>
      <c r="D70" s="10"/>
      <c r="E70" s="10"/>
      <c r="F70" s="10"/>
      <c r="G70" s="10"/>
      <c r="H70" s="10"/>
      <c r="I70" s="10"/>
      <c r="J70" s="10"/>
      <c r="K70" s="10"/>
      <c r="L70" s="11">
        <f t="shared" si="21"/>
      </c>
      <c r="O70" s="10"/>
      <c r="P70" s="10"/>
      <c r="Q70" s="10"/>
      <c r="R70" s="10"/>
      <c r="S70" s="10"/>
      <c r="T70" s="10"/>
      <c r="U70" s="10"/>
      <c r="V70" s="10"/>
      <c r="W70" s="10"/>
      <c r="X70" s="11">
        <f t="shared" si="22"/>
      </c>
      <c r="Y70" s="31"/>
      <c r="Z70" s="30">
        <f t="shared" si="23"/>
      </c>
      <c r="AB70">
        <f>IF(Z70="","",(RANK(Z70,($Z$9:$Z$14,$Z$17:$Z$22,$Z$25:$Z$30,$Z$33:$Z$38,$Z$41:$Z$46,$Z$49:$Z$54,$Z$57:$Z$62,$Z$65:$Z$70,$Z$73:$Z$78,$Z$81:$Z$86,$Z$89:$Z$94),1)))</f>
      </c>
    </row>
    <row r="71" spans="1:28" ht="12.75" thickBot="1">
      <c r="A71" s="8"/>
      <c r="B71" s="12" t="s">
        <v>19</v>
      </c>
      <c r="C71" s="9"/>
      <c r="D71" s="9"/>
      <c r="E71" s="9"/>
      <c r="F71" s="9"/>
      <c r="G71" s="9"/>
      <c r="H71" s="9"/>
      <c r="I71" s="9"/>
      <c r="J71" s="9"/>
      <c r="K71" s="9"/>
      <c r="L71" s="31"/>
      <c r="M71" s="2"/>
      <c r="N71" s="2"/>
      <c r="O71" s="9"/>
      <c r="P71" s="9"/>
      <c r="Q71" s="9"/>
      <c r="R71" s="9"/>
      <c r="S71" s="9"/>
      <c r="T71" s="9"/>
      <c r="U71" s="9"/>
      <c r="V71" s="9"/>
      <c r="W71" s="9"/>
      <c r="X71" s="31"/>
      <c r="Y71" s="31"/>
      <c r="Z71" s="13">
        <f>IF(COUNTIF(Z65:Z70,"&gt;1")&lt;4,"",IF(COUNTIF(Z65:Z70,"&gt;1")&gt;=4,(SMALL(Z65:Z70,1)+SMALL(Z65:Z70,2)+SMALL(Z65:Z70,3)+SMALL(Z65:Z70,4))))</f>
      </c>
      <c r="AB71" s="19">
        <f>IF(Z71="","",(RANK(Z71,($Z$15,$Z$23,$Z$31,$Z$39,$Z$47,$Z$55,$Z$63,$Z$71,$Z$79,$Z$87,$Z$95),1)))</f>
      </c>
    </row>
    <row r="72" spans="2:26" ht="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8" ht="12">
      <c r="A73" s="8" t="s">
        <v>87</v>
      </c>
      <c r="B73" s="35"/>
      <c r="C73" s="10"/>
      <c r="D73" s="10"/>
      <c r="E73" s="10"/>
      <c r="F73" s="10"/>
      <c r="G73" s="10"/>
      <c r="H73" s="10"/>
      <c r="I73" s="10"/>
      <c r="J73" s="10"/>
      <c r="K73" s="10"/>
      <c r="L73" s="11">
        <f aca="true" t="shared" si="24" ref="L73:L78">IF(COUNT(C73:K73)&lt;9,"",SUM(C73:K73))</f>
      </c>
      <c r="O73" s="10"/>
      <c r="P73" s="10"/>
      <c r="Q73" s="10"/>
      <c r="R73" s="10"/>
      <c r="S73" s="10"/>
      <c r="T73" s="10"/>
      <c r="U73" s="10"/>
      <c r="V73" s="10"/>
      <c r="W73" s="10"/>
      <c r="X73" s="11">
        <f aca="true" t="shared" si="25" ref="X73:X78">IF(COUNT(O73:W73)&lt;9,"",SUM(O73:W73))</f>
      </c>
      <c r="Y73" s="31"/>
      <c r="Z73" s="30">
        <f aca="true" t="shared" si="26" ref="Z73:Z78">IF(X73="","",IF(L73="","",L73+X73))</f>
      </c>
      <c r="AB73">
        <f>IF(Z73="","",(RANK(Z73,($Z$9:$Z$14,$Z$17:$Z$22,$Z$25:$Z$30,$Z$33:$Z$38,$Z$41:$Z$46,$Z$49:$Z$54,$Z$57:$Z$62,$Z$65:$Z$70,$Z$73:$Z$78,$Z$81:$Z$86,$Z$89:$Z$94),1)))</f>
      </c>
    </row>
    <row r="74" spans="1:28" ht="12">
      <c r="A74" s="8" t="s">
        <v>88</v>
      </c>
      <c r="B74" s="35"/>
      <c r="C74" s="10"/>
      <c r="D74" s="10"/>
      <c r="E74" s="10"/>
      <c r="F74" s="10"/>
      <c r="G74" s="10"/>
      <c r="H74" s="10"/>
      <c r="I74" s="10"/>
      <c r="J74" s="10"/>
      <c r="K74" s="10"/>
      <c r="L74" s="11">
        <f t="shared" si="24"/>
      </c>
      <c r="O74" s="10"/>
      <c r="P74" s="10"/>
      <c r="Q74" s="10"/>
      <c r="R74" s="10"/>
      <c r="S74" s="10"/>
      <c r="T74" s="10"/>
      <c r="U74" s="10"/>
      <c r="V74" s="10"/>
      <c r="W74" s="10"/>
      <c r="X74" s="11">
        <f t="shared" si="25"/>
      </c>
      <c r="Y74" s="31"/>
      <c r="Z74" s="30">
        <f t="shared" si="26"/>
      </c>
      <c r="AB74">
        <f>IF(Z74="","",(RANK(Z74,($Z$9:$Z$14,$Z$17:$Z$22,$Z$25:$Z$30,$Z$33:$Z$38,$Z$41:$Z$46,$Z$49:$Z$54,$Z$57:$Z$62,$Z$65:$Z$70,$Z$73:$Z$78,$Z$81:$Z$86,$Z$89:$Z$94),1)))</f>
      </c>
    </row>
    <row r="75" spans="1:28" ht="12">
      <c r="A75" s="8" t="s">
        <v>89</v>
      </c>
      <c r="B75" s="35"/>
      <c r="C75" s="10"/>
      <c r="D75" s="10"/>
      <c r="E75" s="10"/>
      <c r="F75" s="10"/>
      <c r="G75" s="10"/>
      <c r="H75" s="10"/>
      <c r="I75" s="10"/>
      <c r="J75" s="10"/>
      <c r="K75" s="10"/>
      <c r="L75" s="11">
        <f t="shared" si="24"/>
      </c>
      <c r="O75" s="10"/>
      <c r="P75" s="10"/>
      <c r="Q75" s="10"/>
      <c r="R75" s="10"/>
      <c r="S75" s="10"/>
      <c r="T75" s="10"/>
      <c r="U75" s="10"/>
      <c r="V75" s="10"/>
      <c r="W75" s="10"/>
      <c r="X75" s="11">
        <f t="shared" si="25"/>
      </c>
      <c r="Y75" s="31"/>
      <c r="Z75" s="30">
        <f t="shared" si="26"/>
      </c>
      <c r="AB75">
        <f>IF(Z75="","",(RANK(Z75,($Z$9:$Z$14,$Z$17:$Z$22,$Z$25:$Z$30,$Z$33:$Z$38,$Z$41:$Z$46,$Z$49:$Z$54,$Z$57:$Z$62,$Z$65:$Z$70,$Z$73:$Z$78,$Z$81:$Z$86,$Z$89:$Z$94),1)))</f>
      </c>
    </row>
    <row r="76" spans="1:28" ht="12">
      <c r="A76" s="8" t="s">
        <v>90</v>
      </c>
      <c r="B76" s="35"/>
      <c r="C76" s="10"/>
      <c r="D76" s="10"/>
      <c r="E76" s="10"/>
      <c r="F76" s="10"/>
      <c r="G76" s="10"/>
      <c r="H76" s="10"/>
      <c r="I76" s="10"/>
      <c r="J76" s="10"/>
      <c r="K76" s="10"/>
      <c r="L76" s="11">
        <f t="shared" si="24"/>
      </c>
      <c r="O76" s="10"/>
      <c r="P76" s="10"/>
      <c r="Q76" s="10"/>
      <c r="R76" s="10"/>
      <c r="S76" s="10"/>
      <c r="T76" s="10"/>
      <c r="U76" s="10"/>
      <c r="V76" s="10"/>
      <c r="W76" s="10"/>
      <c r="X76" s="11">
        <f t="shared" si="25"/>
      </c>
      <c r="Y76" s="31"/>
      <c r="Z76" s="30">
        <f t="shared" si="26"/>
      </c>
      <c r="AB76">
        <f>IF(Z76="","",(RANK(Z76,($Z$9:$Z$14,$Z$17:$Z$22,$Z$25:$Z$30,$Z$33:$Z$38,$Z$41:$Z$46,$Z$49:$Z$54,$Z$57:$Z$62,$Z$65:$Z$70,$Z$73:$Z$78,$Z$81:$Z$86,$Z$89:$Z$94),1)))</f>
      </c>
    </row>
    <row r="77" spans="1:28" ht="12">
      <c r="A77" s="8" t="s">
        <v>91</v>
      </c>
      <c r="B77" s="35"/>
      <c r="C77" s="10"/>
      <c r="D77" s="10"/>
      <c r="E77" s="10"/>
      <c r="F77" s="10"/>
      <c r="G77" s="10"/>
      <c r="H77" s="10"/>
      <c r="I77" s="10"/>
      <c r="J77" s="10"/>
      <c r="K77" s="10"/>
      <c r="L77" s="11">
        <f t="shared" si="24"/>
      </c>
      <c r="O77" s="10"/>
      <c r="P77" s="10"/>
      <c r="Q77" s="10"/>
      <c r="R77" s="10"/>
      <c r="S77" s="10"/>
      <c r="T77" s="10"/>
      <c r="U77" s="10"/>
      <c r="V77" s="10"/>
      <c r="W77" s="10"/>
      <c r="X77" s="11">
        <f t="shared" si="25"/>
      </c>
      <c r="Y77" s="31"/>
      <c r="Z77" s="30">
        <f t="shared" si="26"/>
      </c>
      <c r="AB77">
        <f>IF(Z77="","",(RANK(Z77,($Z$9:$Z$14,$Z$17:$Z$22,$Z$25:$Z$30,$Z$33:$Z$38,$Z$41:$Z$46,$Z$49:$Z$54,$Z$57:$Z$62,$Z$65:$Z$70,$Z$73:$Z$78,$Z$81:$Z$86,$Z$89:$Z$94),1)))</f>
      </c>
    </row>
    <row r="78" spans="1:28" ht="12.75" thickBot="1">
      <c r="A78" s="8" t="s">
        <v>92</v>
      </c>
      <c r="B78" s="35"/>
      <c r="C78" s="10"/>
      <c r="D78" s="10"/>
      <c r="E78" s="10"/>
      <c r="F78" s="10"/>
      <c r="G78" s="10"/>
      <c r="H78" s="10"/>
      <c r="I78" s="10"/>
      <c r="J78" s="10"/>
      <c r="K78" s="10"/>
      <c r="L78" s="11">
        <f t="shared" si="24"/>
      </c>
      <c r="O78" s="10"/>
      <c r="P78" s="10"/>
      <c r="Q78" s="10"/>
      <c r="R78" s="10"/>
      <c r="S78" s="10"/>
      <c r="T78" s="10"/>
      <c r="U78" s="10"/>
      <c r="V78" s="10"/>
      <c r="W78" s="10"/>
      <c r="X78" s="11">
        <f t="shared" si="25"/>
      </c>
      <c r="Y78" s="31"/>
      <c r="Z78" s="30">
        <f t="shared" si="26"/>
      </c>
      <c r="AB78">
        <f>IF(Z78="","",(RANK(Z78,($Z$9:$Z$14,$Z$17:$Z$22,$Z$25:$Z$30,$Z$33:$Z$38,$Z$41:$Z$46,$Z$49:$Z$54,$Z$57:$Z$62,$Z$65:$Z$70,$Z$73:$Z$78,$Z$81:$Z$86,$Z$89:$Z$94),1)))</f>
      </c>
    </row>
    <row r="79" spans="1:28" ht="12.75" thickBot="1">
      <c r="A79" s="8"/>
      <c r="B79" s="12" t="s">
        <v>19</v>
      </c>
      <c r="C79" s="9"/>
      <c r="D79" s="9"/>
      <c r="E79" s="9"/>
      <c r="F79" s="9"/>
      <c r="G79" s="9"/>
      <c r="H79" s="9"/>
      <c r="I79" s="9"/>
      <c r="J79" s="9"/>
      <c r="K79" s="9"/>
      <c r="L79" s="31"/>
      <c r="M79" s="2"/>
      <c r="N79" s="2"/>
      <c r="O79" s="9"/>
      <c r="P79" s="9"/>
      <c r="Q79" s="9"/>
      <c r="R79" s="9"/>
      <c r="S79" s="9"/>
      <c r="T79" s="9"/>
      <c r="U79" s="9"/>
      <c r="V79" s="9"/>
      <c r="W79" s="9"/>
      <c r="X79" s="31"/>
      <c r="Y79" s="31"/>
      <c r="Z79" s="13">
        <f>IF(COUNTIF(Z73:Z78,"&gt;1")&lt;4,"",IF(COUNTIF(Z73:Z78,"&gt;1")&gt;=4,(SMALL(Z73:Z78,1)+SMALL(Z73:Z78,2)+SMALL(Z73:Z78,3)+SMALL(Z73:Z78,4))))</f>
      </c>
      <c r="AB79" s="19">
        <f>IF(Z79="","",(RANK(Z79,($Z$15,$Z$23,$Z$31,$Z$39,$Z$47,$Z$55,$Z$63,$Z$71,$Z$79,$Z$87,$Z$95),1)))</f>
      </c>
    </row>
    <row r="80" spans="2:26" ht="12"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 spans="1:28" ht="12">
      <c r="A81" s="8" t="s">
        <v>87</v>
      </c>
      <c r="B81" s="46"/>
      <c r="C81" s="10"/>
      <c r="D81" s="10"/>
      <c r="E81" s="10"/>
      <c r="F81" s="10"/>
      <c r="G81" s="10"/>
      <c r="H81" s="10"/>
      <c r="I81" s="10"/>
      <c r="J81" s="10"/>
      <c r="K81" s="10"/>
      <c r="L81" s="11">
        <f aca="true" t="shared" si="27" ref="L81:L86">IF(COUNT(C81:K81)&lt;9,"",SUM(C81:K81))</f>
      </c>
      <c r="O81" s="10"/>
      <c r="P81" s="10"/>
      <c r="Q81" s="10"/>
      <c r="R81" s="10"/>
      <c r="S81" s="10"/>
      <c r="T81" s="10"/>
      <c r="U81" s="10"/>
      <c r="V81" s="10"/>
      <c r="W81" s="10"/>
      <c r="X81" s="11">
        <f aca="true" t="shared" si="28" ref="X81:X86">IF(COUNT(O81:W81)&lt;9,"",SUM(O81:W81))</f>
      </c>
      <c r="Y81" s="31"/>
      <c r="Z81" s="30">
        <f aca="true" t="shared" si="29" ref="Z81:Z86">IF(X81="","",IF(L81="","",L81+X81))</f>
      </c>
      <c r="AB81">
        <f>IF(Z81="","",(RANK(Z81,($Z$9:$Z$14,$Z$17:$Z$22,$Z$25:$Z$30,$Z$33:$Z$38,$Z$41:$Z$46,$Z$49:$Z$54,$Z$57:$Z$62,$Z$65:$Z$70,$Z$73:$Z$78,$Z$81:$Z$86,$Z$89:$Z$94),1)))</f>
      </c>
    </row>
    <row r="82" spans="1:28" ht="12">
      <c r="A82" s="8" t="s">
        <v>88</v>
      </c>
      <c r="B82" s="46"/>
      <c r="C82" s="10"/>
      <c r="D82" s="10"/>
      <c r="E82" s="10"/>
      <c r="F82" s="10"/>
      <c r="G82" s="10"/>
      <c r="H82" s="10"/>
      <c r="I82" s="10"/>
      <c r="J82" s="10"/>
      <c r="K82" s="10"/>
      <c r="L82" s="11">
        <f t="shared" si="27"/>
      </c>
      <c r="O82" s="10"/>
      <c r="P82" s="10"/>
      <c r="Q82" s="10"/>
      <c r="R82" s="10"/>
      <c r="S82" s="10"/>
      <c r="T82" s="10"/>
      <c r="U82" s="10"/>
      <c r="V82" s="10"/>
      <c r="W82" s="10"/>
      <c r="X82" s="11">
        <f t="shared" si="28"/>
      </c>
      <c r="Y82" s="31"/>
      <c r="Z82" s="30">
        <f t="shared" si="29"/>
      </c>
      <c r="AB82">
        <f>IF(Z82="","",(RANK(Z82,($Z$9:$Z$14,$Z$17:$Z$22,$Z$25:$Z$30,$Z$33:$Z$38,$Z$41:$Z$46,$Z$49:$Z$54,$Z$57:$Z$62,$Z$65:$Z$70,$Z$73:$Z$78,$Z$81:$Z$86,$Z$89:$Z$94),1)))</f>
      </c>
    </row>
    <row r="83" spans="1:28" ht="12">
      <c r="A83" s="8" t="s">
        <v>89</v>
      </c>
      <c r="B83" s="46"/>
      <c r="C83" s="10"/>
      <c r="D83" s="10"/>
      <c r="E83" s="10"/>
      <c r="F83" s="10"/>
      <c r="G83" s="10"/>
      <c r="H83" s="10"/>
      <c r="I83" s="10"/>
      <c r="J83" s="10"/>
      <c r="K83" s="10"/>
      <c r="L83" s="11">
        <f t="shared" si="27"/>
      </c>
      <c r="O83" s="10"/>
      <c r="P83" s="10"/>
      <c r="Q83" s="10"/>
      <c r="R83" s="10"/>
      <c r="S83" s="10"/>
      <c r="T83" s="10"/>
      <c r="U83" s="10"/>
      <c r="V83" s="10"/>
      <c r="W83" s="10"/>
      <c r="X83" s="11">
        <f t="shared" si="28"/>
      </c>
      <c r="Y83" s="31"/>
      <c r="Z83" s="30">
        <f t="shared" si="29"/>
      </c>
      <c r="AB83">
        <f>IF(Z83="","",(RANK(Z83,($Z$9:$Z$14,$Z$17:$Z$22,$Z$25:$Z$30,$Z$33:$Z$38,$Z$41:$Z$46,$Z$49:$Z$54,$Z$57:$Z$62,$Z$65:$Z$70,$Z$73:$Z$78,$Z$81:$Z$86,$Z$89:$Z$94),1)))</f>
      </c>
    </row>
    <row r="84" spans="1:28" ht="12">
      <c r="A84" s="8" t="s">
        <v>90</v>
      </c>
      <c r="B84" s="47"/>
      <c r="C84" s="10"/>
      <c r="D84" s="10"/>
      <c r="E84" s="10"/>
      <c r="F84" s="10"/>
      <c r="G84" s="10"/>
      <c r="H84" s="10"/>
      <c r="I84" s="10"/>
      <c r="J84" s="10"/>
      <c r="K84" s="10"/>
      <c r="L84" s="11">
        <f t="shared" si="27"/>
      </c>
      <c r="O84" s="10"/>
      <c r="P84" s="10"/>
      <c r="Q84" s="10"/>
      <c r="R84" s="10"/>
      <c r="S84" s="10"/>
      <c r="T84" s="10"/>
      <c r="U84" s="10"/>
      <c r="V84" s="10"/>
      <c r="W84" s="10"/>
      <c r="X84" s="11">
        <f t="shared" si="28"/>
      </c>
      <c r="Y84" s="31"/>
      <c r="Z84" s="30">
        <f t="shared" si="29"/>
      </c>
      <c r="AB84">
        <f>IF(Z84="","",(RANK(Z84,($Z$9:$Z$14,$Z$17:$Z$22,$Z$25:$Z$30,$Z$33:$Z$38,$Z$41:$Z$46,$Z$49:$Z$54,$Z$57:$Z$62,$Z$65:$Z$70,$Z$73:$Z$78,$Z$81:$Z$86,$Z$89:$Z$94),1)))</f>
      </c>
    </row>
    <row r="85" spans="1:28" ht="12">
      <c r="A85" s="8" t="s">
        <v>91</v>
      </c>
      <c r="B85" s="46"/>
      <c r="C85" s="51"/>
      <c r="D85" s="51"/>
      <c r="E85" s="51"/>
      <c r="F85" s="51"/>
      <c r="G85" s="51"/>
      <c r="H85" s="51"/>
      <c r="I85" s="51"/>
      <c r="J85" s="51"/>
      <c r="K85" s="51"/>
      <c r="L85" s="11">
        <f t="shared" si="27"/>
      </c>
      <c r="O85" s="10"/>
      <c r="P85" s="10"/>
      <c r="Q85" s="10"/>
      <c r="R85" s="10"/>
      <c r="S85" s="10"/>
      <c r="T85" s="10"/>
      <c r="U85" s="10"/>
      <c r="V85" s="10"/>
      <c r="W85" s="10"/>
      <c r="X85" s="11">
        <f t="shared" si="28"/>
      </c>
      <c r="Y85" s="31"/>
      <c r="Z85" s="30">
        <f t="shared" si="29"/>
      </c>
      <c r="AB85">
        <f>IF(Z85="","",(RANK(Z85,($Z$9:$Z$14,$Z$17:$Z$22,$Z$25:$Z$30,$Z$33:$Z$38,$Z$41:$Z$46,$Z$49:$Z$54,$Z$57:$Z$62,$Z$65:$Z$70,$Z$73:$Z$78,$Z$81:$Z$86,$Z$89:$Z$94),1)))</f>
      </c>
    </row>
    <row r="86" spans="1:28" ht="12.75" thickBot="1">
      <c r="A86" s="8" t="s">
        <v>92</v>
      </c>
      <c r="B86" s="46"/>
      <c r="C86" s="10"/>
      <c r="D86" s="10"/>
      <c r="E86" s="10"/>
      <c r="F86" s="10"/>
      <c r="G86" s="10"/>
      <c r="H86" s="10"/>
      <c r="I86" s="10"/>
      <c r="J86" s="10"/>
      <c r="K86" s="10"/>
      <c r="L86" s="11">
        <f t="shared" si="27"/>
      </c>
      <c r="O86" s="10"/>
      <c r="P86" s="10"/>
      <c r="Q86" s="10"/>
      <c r="R86" s="10"/>
      <c r="S86" s="10"/>
      <c r="T86" s="10"/>
      <c r="U86" s="10"/>
      <c r="V86" s="10"/>
      <c r="W86" s="10"/>
      <c r="X86" s="11">
        <f t="shared" si="28"/>
      </c>
      <c r="Y86" s="31"/>
      <c r="Z86" s="30">
        <f t="shared" si="29"/>
      </c>
      <c r="AB86">
        <f>IF(Z86="","",(RANK(Z86,($Z$9:$Z$14,$Z$17:$Z$22,$Z$25:$Z$30,$Z$33:$Z$38,$Z$41:$Z$46,$Z$49:$Z$54,$Z$57:$Z$62,$Z$65:$Z$70,$Z$73:$Z$78,$Z$81:$Z$86,$Z$89:$Z$94),1)))</f>
      </c>
    </row>
    <row r="87" spans="1:28" ht="12.75" thickBot="1">
      <c r="A87" s="8"/>
      <c r="B87" s="12" t="s">
        <v>19</v>
      </c>
      <c r="C87" s="9"/>
      <c r="D87" s="9"/>
      <c r="E87" s="9"/>
      <c r="F87" s="9"/>
      <c r="G87" s="9"/>
      <c r="H87" s="9"/>
      <c r="I87" s="9"/>
      <c r="J87" s="9"/>
      <c r="K87" s="9"/>
      <c r="L87" s="31"/>
      <c r="M87" s="2"/>
      <c r="N87" s="2"/>
      <c r="O87" s="9"/>
      <c r="P87" s="9"/>
      <c r="Q87" s="9"/>
      <c r="R87" s="9"/>
      <c r="S87" s="9"/>
      <c r="T87" s="9"/>
      <c r="U87" s="9"/>
      <c r="V87" s="9"/>
      <c r="W87" s="9"/>
      <c r="X87" s="31"/>
      <c r="Y87" s="31"/>
      <c r="Z87" s="13">
        <f>IF(COUNTIF(Z81:Z86,"&gt;1")&lt;4,"",IF(COUNTIF(Z81:Z86,"&gt;1")&gt;=4,(SMALL(Z81:Z86,1)+SMALL(Z81:Z86,2)+SMALL(Z81:Z86,3)+SMALL(Z81:Z86,4))))</f>
      </c>
      <c r="AB87" s="19">
        <f>IF(Z87="","",(RANK(Z87,($Z$15,$Z$23,$Z$31,$Z$39,$Z$47,$Z$55,$Z$63,$Z$71,$Z$79,$Z$87,$Z$95),1)))</f>
      </c>
    </row>
    <row r="88" spans="2:26" ht="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8" ht="12">
      <c r="A89" s="8" t="s">
        <v>87</v>
      </c>
      <c r="B89" s="50"/>
      <c r="C89" s="10"/>
      <c r="D89" s="10"/>
      <c r="E89" s="10"/>
      <c r="F89" s="10"/>
      <c r="G89" s="10"/>
      <c r="H89" s="10"/>
      <c r="I89" s="10"/>
      <c r="J89" s="10"/>
      <c r="K89" s="10"/>
      <c r="L89" s="11">
        <f aca="true" t="shared" si="30" ref="L89:L94">IF(COUNT(C89:K89)&lt;9,"",SUM(C89:K89))</f>
      </c>
      <c r="O89" s="10"/>
      <c r="P89" s="10"/>
      <c r="Q89" s="10"/>
      <c r="R89" s="10"/>
      <c r="S89" s="10"/>
      <c r="T89" s="10"/>
      <c r="U89" s="10"/>
      <c r="V89" s="10"/>
      <c r="W89" s="10"/>
      <c r="X89" s="11">
        <f aca="true" t="shared" si="31" ref="X89:X94">IF(COUNT(O89:W89)&lt;9,"",SUM(O89:W89))</f>
      </c>
      <c r="Y89" s="31"/>
      <c r="Z89" s="30">
        <f aca="true" t="shared" si="32" ref="Z89:Z94">IF(X89="","",IF(L89="","",L89+X89))</f>
      </c>
      <c r="AB89">
        <f>IF(Z89="","",(RANK(Z89,($Z$9:$Z$14,$Z$17:$Z$22,$Z$25:$Z$30,$Z$33:$Z$38,$Z$41:$Z$46,$Z$49:$Z$54,$Z$57:$Z$62,$Z$65:$Z$70,$Z$73:$Z$78,$Z$81:$Z$86,$Z$89:$Z$94),1)))</f>
      </c>
    </row>
    <row r="90" spans="1:28" ht="12">
      <c r="A90" s="8" t="s">
        <v>88</v>
      </c>
      <c r="B90" s="50"/>
      <c r="C90" s="10"/>
      <c r="D90" s="10"/>
      <c r="E90" s="10"/>
      <c r="F90" s="10"/>
      <c r="G90" s="10"/>
      <c r="H90" s="10"/>
      <c r="I90" s="10"/>
      <c r="J90" s="10"/>
      <c r="K90" s="10"/>
      <c r="L90" s="11">
        <f t="shared" si="30"/>
      </c>
      <c r="O90" s="10"/>
      <c r="P90" s="10"/>
      <c r="Q90" s="10"/>
      <c r="R90" s="10"/>
      <c r="S90" s="10"/>
      <c r="T90" s="10"/>
      <c r="U90" s="10"/>
      <c r="V90" s="10"/>
      <c r="W90" s="10"/>
      <c r="X90" s="11">
        <f t="shared" si="31"/>
      </c>
      <c r="Y90" s="31"/>
      <c r="Z90" s="30">
        <f t="shared" si="32"/>
      </c>
      <c r="AB90">
        <f>IF(Z90="","",(RANK(Z90,($Z$9:$Z$14,$Z$17:$Z$22,$Z$25:$Z$30,$Z$33:$Z$38,$Z$41:$Z$46,$Z$49:$Z$54,$Z$57:$Z$62,$Z$65:$Z$70,$Z$73:$Z$78,$Z$81:$Z$86,$Z$89:$Z$94),1)))</f>
      </c>
    </row>
    <row r="91" spans="1:28" ht="12">
      <c r="A91" s="8" t="s">
        <v>89</v>
      </c>
      <c r="B91" s="50"/>
      <c r="C91" s="10"/>
      <c r="D91" s="10"/>
      <c r="E91" s="10"/>
      <c r="F91" s="10"/>
      <c r="G91" s="10"/>
      <c r="H91" s="10"/>
      <c r="I91" s="10"/>
      <c r="J91" s="10"/>
      <c r="K91" s="10"/>
      <c r="L91" s="11">
        <f t="shared" si="30"/>
      </c>
      <c r="O91" s="10"/>
      <c r="P91" s="10"/>
      <c r="Q91" s="10"/>
      <c r="R91" s="10"/>
      <c r="S91" s="10"/>
      <c r="T91" s="10"/>
      <c r="U91" s="10"/>
      <c r="V91" s="10"/>
      <c r="W91" s="10"/>
      <c r="X91" s="11">
        <f t="shared" si="31"/>
      </c>
      <c r="Y91" s="31"/>
      <c r="Z91" s="30">
        <f t="shared" si="32"/>
      </c>
      <c r="AB91">
        <f>IF(Z91="","",(RANK(Z91,($Z$9:$Z$14,$Z$17:$Z$22,$Z$25:$Z$30,$Z$33:$Z$38,$Z$41:$Z$46,$Z$49:$Z$54,$Z$57:$Z$62,$Z$65:$Z$70,$Z$73:$Z$78,$Z$81:$Z$86,$Z$89:$Z$94),1)))</f>
      </c>
    </row>
    <row r="92" spans="1:28" ht="12">
      <c r="A92" s="8" t="s">
        <v>90</v>
      </c>
      <c r="B92" s="50"/>
      <c r="C92" s="51"/>
      <c r="D92" s="51"/>
      <c r="E92" s="51"/>
      <c r="F92" s="51"/>
      <c r="G92" s="51"/>
      <c r="H92" s="51"/>
      <c r="I92" s="51"/>
      <c r="J92" s="51"/>
      <c r="K92" s="51"/>
      <c r="L92" s="11">
        <f t="shared" si="30"/>
      </c>
      <c r="O92" s="10"/>
      <c r="P92" s="10"/>
      <c r="Q92" s="10"/>
      <c r="R92" s="10"/>
      <c r="S92" s="10"/>
      <c r="T92" s="10"/>
      <c r="U92" s="10"/>
      <c r="V92" s="10"/>
      <c r="W92" s="10"/>
      <c r="X92" s="11">
        <f t="shared" si="31"/>
      </c>
      <c r="Y92" s="31"/>
      <c r="Z92" s="30">
        <f t="shared" si="32"/>
      </c>
      <c r="AB92">
        <f>IF(Z92="","",(RANK(Z92,($Z$9:$Z$14,$Z$17:$Z$22,$Z$25:$Z$30,$Z$33:$Z$38,$Z$41:$Z$46,$Z$49:$Z$54,$Z$57:$Z$62,$Z$65:$Z$70,$Z$73:$Z$78,$Z$81:$Z$86,$Z$89:$Z$94),1)))</f>
      </c>
    </row>
    <row r="93" spans="1:28" ht="12">
      <c r="A93" s="8" t="s">
        <v>91</v>
      </c>
      <c r="B93" s="50"/>
      <c r="C93" s="10"/>
      <c r="D93" s="10"/>
      <c r="E93" s="10"/>
      <c r="F93" s="10"/>
      <c r="G93" s="10"/>
      <c r="H93" s="10"/>
      <c r="I93" s="10"/>
      <c r="J93" s="10"/>
      <c r="K93" s="10"/>
      <c r="L93" s="11">
        <f t="shared" si="30"/>
      </c>
      <c r="O93" s="10"/>
      <c r="P93" s="10"/>
      <c r="Q93" s="10"/>
      <c r="R93" s="10"/>
      <c r="S93" s="10"/>
      <c r="T93" s="10"/>
      <c r="U93" s="10"/>
      <c r="V93" s="10"/>
      <c r="W93" s="10"/>
      <c r="X93" s="11">
        <f t="shared" si="31"/>
      </c>
      <c r="Y93" s="31"/>
      <c r="Z93" s="30">
        <f t="shared" si="32"/>
      </c>
      <c r="AB93">
        <f>IF(Z93="","",(RANK(Z93,($Z$9:$Z$14,$Z$17:$Z$22,$Z$25:$Z$30,$Z$33:$Z$38,$Z$41:$Z$46,$Z$49:$Z$54,$Z$57:$Z$62,$Z$65:$Z$70,$Z$73:$Z$78,$Z$81:$Z$86,$Z$89:$Z$94),1)))</f>
      </c>
    </row>
    <row r="94" spans="1:28" ht="12.75" thickBot="1">
      <c r="A94" s="8" t="s">
        <v>92</v>
      </c>
      <c r="B94" s="50"/>
      <c r="C94" s="10"/>
      <c r="D94" s="10"/>
      <c r="E94" s="10"/>
      <c r="F94" s="10"/>
      <c r="G94" s="10"/>
      <c r="H94" s="10"/>
      <c r="I94" s="10"/>
      <c r="J94" s="10"/>
      <c r="K94" s="10"/>
      <c r="L94" s="11">
        <f t="shared" si="30"/>
      </c>
      <c r="O94" s="10"/>
      <c r="P94" s="10"/>
      <c r="Q94" s="10"/>
      <c r="R94" s="10"/>
      <c r="S94" s="10"/>
      <c r="T94" s="10"/>
      <c r="U94" s="10"/>
      <c r="V94" s="10"/>
      <c r="W94" s="10"/>
      <c r="X94" s="11">
        <f t="shared" si="31"/>
      </c>
      <c r="Y94" s="31"/>
      <c r="Z94" s="30">
        <f t="shared" si="32"/>
      </c>
      <c r="AB94">
        <f>IF(Z94="","",(RANK(Z94,($Z$9:$Z$14,$Z$17:$Z$22,$Z$25:$Z$30,$Z$33:$Z$38,$Z$41:$Z$46,$Z$49:$Z$54,$Z$57:$Z$62,$Z$65:$Z$70,$Z$73:$Z$78,$Z$81:$Z$86,$Z$89:$Z$94),1)))</f>
      </c>
    </row>
    <row r="95" spans="1:28" ht="12.75" thickBot="1">
      <c r="A95" s="8"/>
      <c r="B95" s="12" t="s">
        <v>19</v>
      </c>
      <c r="C95" s="9"/>
      <c r="D95" s="9"/>
      <c r="E95" s="9"/>
      <c r="F95" s="9"/>
      <c r="G95" s="9"/>
      <c r="H95" s="9"/>
      <c r="I95" s="9"/>
      <c r="J95" s="9"/>
      <c r="K95" s="9"/>
      <c r="L95" s="31"/>
      <c r="M95" s="2"/>
      <c r="N95" s="2"/>
      <c r="O95" s="9"/>
      <c r="P95" s="9"/>
      <c r="Q95" s="9"/>
      <c r="R95" s="9"/>
      <c r="S95" s="9"/>
      <c r="T95" s="9"/>
      <c r="U95" s="9"/>
      <c r="V95" s="9"/>
      <c r="W95" s="9"/>
      <c r="X95" s="31"/>
      <c r="Y95" s="31"/>
      <c r="Z95" s="13">
        <f>IF(COUNTIF(Z89:Z94,"&gt;1")&lt;4,"",IF(COUNTIF(Z89:Z94,"&gt;1")&gt;=4,(SMALL(Z89:Z94,1)+SMALL(Z89:Z94,2)+SMALL(Z89:Z94,3)+SMALL(Z89:Z94,4))))</f>
      </c>
      <c r="AB95" s="19">
        <f>IF(Z95="","",(RANK(Z95,($Z$15,$Z$23,$Z$31,$Z$39,$Z$47,$Z$55,$Z$63,$Z$71,$Z$79,$Z$87,$Z$95),1)))</f>
      </c>
    </row>
    <row r="96" spans="2:26" ht="12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spans="1:28" ht="12">
      <c r="A97" s="8" t="s">
        <v>87</v>
      </c>
      <c r="B97" s="49"/>
      <c r="C97" s="10"/>
      <c r="D97" s="10"/>
      <c r="E97" s="10"/>
      <c r="F97" s="10"/>
      <c r="G97" s="10"/>
      <c r="H97" s="10"/>
      <c r="I97" s="10"/>
      <c r="J97" s="10"/>
      <c r="K97" s="10"/>
      <c r="L97" s="11">
        <f aca="true" t="shared" si="33" ref="L97:L102">IF(COUNT(C97:K97)&lt;9,"",SUM(C97:K97))</f>
      </c>
      <c r="O97" s="10"/>
      <c r="P97" s="10"/>
      <c r="Q97" s="10"/>
      <c r="R97" s="10"/>
      <c r="S97" s="10"/>
      <c r="T97" s="10"/>
      <c r="U97" s="10"/>
      <c r="V97" s="10"/>
      <c r="W97" s="10"/>
      <c r="X97" s="11">
        <f aca="true" t="shared" si="34" ref="X97:X102">IF(COUNT(O97:W97)&lt;9,"",SUM(O97:W97))</f>
      </c>
      <c r="Y97" s="31"/>
      <c r="Z97" s="30">
        <f aca="true" t="shared" si="35" ref="Z97:Z102">IF(X97="","",IF(L97="","",L97+X97))</f>
      </c>
      <c r="AB97">
        <f>IF(Z97="","",(RANK(Z97,($Z$9:$Z$14,$Z$17:$Z$22,$Z$25:$Z$30,$Z$33:$Z$38,$Z$41:$Z$46,$Z$49:$Z$54,$Z$57:$Z$62,$Z$65:$Z$70,$Z$73:$Z$78,$Z$81:$Z$86,$Z$89:$Z$94),1)))</f>
      </c>
    </row>
    <row r="98" spans="1:28" ht="12">
      <c r="A98" s="8" t="s">
        <v>88</v>
      </c>
      <c r="B98" s="35"/>
      <c r="C98" s="10"/>
      <c r="D98" s="10"/>
      <c r="E98" s="10"/>
      <c r="F98" s="10"/>
      <c r="G98" s="10"/>
      <c r="H98" s="10"/>
      <c r="I98" s="10"/>
      <c r="J98" s="10"/>
      <c r="K98" s="10"/>
      <c r="L98" s="11">
        <f t="shared" si="33"/>
      </c>
      <c r="O98" s="10"/>
      <c r="P98" s="10"/>
      <c r="Q98" s="10"/>
      <c r="R98" s="10"/>
      <c r="S98" s="10"/>
      <c r="T98" s="10"/>
      <c r="U98" s="10"/>
      <c r="V98" s="10"/>
      <c r="W98" s="10"/>
      <c r="X98" s="11">
        <f t="shared" si="34"/>
      </c>
      <c r="Y98" s="31"/>
      <c r="Z98" s="30">
        <f t="shared" si="35"/>
      </c>
      <c r="AB98">
        <f>IF(Z98="","",(RANK(Z98,($Z$9:$Z$14,$Z$17:$Z$22,$Z$25:$Z$30,$Z$33:$Z$38,$Z$41:$Z$46,$Z$49:$Z$54,$Z$57:$Z$62,$Z$65:$Z$70,$Z$73:$Z$78,$Z$81:$Z$86,$Z$89:$Z$94),1)))</f>
      </c>
    </row>
    <row r="99" spans="1:28" ht="12">
      <c r="A99" s="8" t="s">
        <v>89</v>
      </c>
      <c r="B99" s="35"/>
      <c r="C99" s="10"/>
      <c r="D99" s="10"/>
      <c r="E99" s="10"/>
      <c r="F99" s="10"/>
      <c r="G99" s="10"/>
      <c r="H99" s="10"/>
      <c r="I99" s="10"/>
      <c r="J99" s="10"/>
      <c r="K99" s="10"/>
      <c r="L99" s="11">
        <f t="shared" si="33"/>
      </c>
      <c r="O99" s="10"/>
      <c r="P99" s="10"/>
      <c r="Q99" s="10"/>
      <c r="R99" s="10"/>
      <c r="S99" s="10"/>
      <c r="T99" s="10"/>
      <c r="U99" s="10"/>
      <c r="V99" s="10"/>
      <c r="W99" s="10"/>
      <c r="X99" s="11">
        <f t="shared" si="34"/>
      </c>
      <c r="Y99" s="31"/>
      <c r="Z99" s="30">
        <f t="shared" si="35"/>
      </c>
      <c r="AB99">
        <f>IF(Z99="","",(RANK(Z99,($Z$9:$Z$14,$Z$17:$Z$22,$Z$25:$Z$30,$Z$33:$Z$38,$Z$41:$Z$46,$Z$49:$Z$54,$Z$57:$Z$62,$Z$65:$Z$70,$Z$73:$Z$78,$Z$81:$Z$86,$Z$89:$Z$94),1)))</f>
      </c>
    </row>
    <row r="100" spans="1:28" ht="12">
      <c r="A100" s="8" t="s">
        <v>90</v>
      </c>
      <c r="B100" s="43"/>
      <c r="C100" s="10"/>
      <c r="D100" s="10"/>
      <c r="E100" s="10"/>
      <c r="F100" s="10"/>
      <c r="G100" s="10"/>
      <c r="H100" s="10"/>
      <c r="I100" s="10"/>
      <c r="J100" s="10"/>
      <c r="K100" s="10"/>
      <c r="L100" s="11">
        <f t="shared" si="33"/>
      </c>
      <c r="O100" s="51"/>
      <c r="P100" s="51"/>
      <c r="Q100" s="51"/>
      <c r="R100" s="51"/>
      <c r="S100" s="51"/>
      <c r="T100" s="51"/>
      <c r="U100" s="51"/>
      <c r="V100" s="51"/>
      <c r="W100" s="51"/>
      <c r="X100" s="11">
        <f t="shared" si="34"/>
      </c>
      <c r="Y100" s="31"/>
      <c r="Z100" s="30">
        <f t="shared" si="35"/>
      </c>
      <c r="AB100">
        <f>IF(Z100="","",(RANK(Z100,($Z$9:$Z$14,$Z$17:$Z$22,$Z$25:$Z$30,$Z$33:$Z$38,$Z$41:$Z$46,$Z$49:$Z$54,$Z$57:$Z$62,$Z$65:$Z$70,$Z$73:$Z$78,$Z$81:$Z$86,$Z$89:$Z$94),1)))</f>
      </c>
    </row>
    <row r="101" spans="1:28" ht="12">
      <c r="A101" s="8" t="s">
        <v>91</v>
      </c>
      <c r="B101" s="35"/>
      <c r="C101" s="10"/>
      <c r="D101" s="10"/>
      <c r="E101" s="10"/>
      <c r="F101" s="10"/>
      <c r="G101" s="10"/>
      <c r="H101" s="10"/>
      <c r="I101" s="10"/>
      <c r="J101" s="10"/>
      <c r="K101" s="10"/>
      <c r="L101" s="11">
        <f t="shared" si="33"/>
      </c>
      <c r="O101" s="10"/>
      <c r="P101" s="10"/>
      <c r="Q101" s="10"/>
      <c r="R101" s="10"/>
      <c r="S101" s="10"/>
      <c r="T101" s="10"/>
      <c r="U101" s="10"/>
      <c r="V101" s="10"/>
      <c r="W101" s="10"/>
      <c r="X101" s="11">
        <f t="shared" si="34"/>
      </c>
      <c r="Y101" s="31"/>
      <c r="Z101" s="30">
        <f t="shared" si="35"/>
      </c>
      <c r="AB101">
        <f>IF(Z101="","",(RANK(Z101,($Z$9:$Z$14,$Z$17:$Z$22,$Z$25:$Z$30,$Z$33:$Z$38,$Z$41:$Z$46,$Z$49:$Z$54,$Z$57:$Z$62,$Z$65:$Z$70,$Z$73:$Z$78,$Z$81:$Z$86,$Z$89:$Z$94),1)))</f>
      </c>
    </row>
    <row r="102" spans="1:28" ht="12.75" thickBot="1">
      <c r="A102" s="8" t="s">
        <v>92</v>
      </c>
      <c r="B102" s="35"/>
      <c r="C102" s="10"/>
      <c r="D102" s="10"/>
      <c r="E102" s="10"/>
      <c r="F102" s="10"/>
      <c r="G102" s="10"/>
      <c r="H102" s="10"/>
      <c r="I102" s="10"/>
      <c r="J102" s="10"/>
      <c r="K102" s="10"/>
      <c r="L102" s="11">
        <f t="shared" si="33"/>
      </c>
      <c r="O102" s="10"/>
      <c r="P102" s="10"/>
      <c r="Q102" s="10"/>
      <c r="R102" s="10"/>
      <c r="S102" s="10"/>
      <c r="T102" s="10"/>
      <c r="U102" s="10"/>
      <c r="V102" s="10"/>
      <c r="W102" s="10"/>
      <c r="X102" s="11">
        <f t="shared" si="34"/>
      </c>
      <c r="Y102" s="31"/>
      <c r="Z102" s="30">
        <f t="shared" si="35"/>
      </c>
      <c r="AB102">
        <f>IF(Z102="","",(RANK(Z102,($Z$9:$Z$14,$Z$17:$Z$22,$Z$25:$Z$30,$Z$33:$Z$38,$Z$41:$Z$46,$Z$49:$Z$54,$Z$57:$Z$62,$Z$65:$Z$70,$Z$73:$Z$78,$Z$81:$Z$86,$Z$89:$Z$94),1)))</f>
      </c>
    </row>
    <row r="103" spans="1:28" ht="12.75" thickBot="1">
      <c r="A103" s="8"/>
      <c r="B103" s="12" t="s">
        <v>19</v>
      </c>
      <c r="C103" s="9"/>
      <c r="D103" s="9"/>
      <c r="E103" s="9"/>
      <c r="F103" s="9"/>
      <c r="G103" s="9"/>
      <c r="H103" s="9"/>
      <c r="I103" s="9"/>
      <c r="J103" s="9"/>
      <c r="K103" s="9"/>
      <c r="L103" s="31"/>
      <c r="M103" s="2"/>
      <c r="N103" s="2"/>
      <c r="O103" s="9"/>
      <c r="P103" s="9"/>
      <c r="Q103" s="9"/>
      <c r="R103" s="9"/>
      <c r="S103" s="9"/>
      <c r="T103" s="9"/>
      <c r="U103" s="9"/>
      <c r="V103" s="9"/>
      <c r="W103" s="9"/>
      <c r="X103" s="31"/>
      <c r="Y103" s="31"/>
      <c r="Z103" s="13">
        <f>IF(COUNTIF(Z97:Z102,"&gt;1")&lt;4,"",IF(COUNTIF(Z97:Z102,"&gt;1")&gt;=4,(SMALL(Z97:Z102,1)+SMALL(Z97:Z102,2)+SMALL(Z97:Z102,3)+SMALL(Z97:Z102,4))))</f>
      </c>
      <c r="AB103" s="19">
        <f>IF(Z103="","",(RANK(Z103,($Z$15,$Z$23,$Z$31,$Z$39,$Z$47,$Z$55,$Z$63,$Z$71,$Z$79,$Z$87,$Z$95),1)))</f>
      </c>
    </row>
  </sheetData>
  <sheetProtection/>
  <mergeCells count="14">
    <mergeCell ref="B40:Z40"/>
    <mergeCell ref="B48:Z48"/>
    <mergeCell ref="B88:Z88"/>
    <mergeCell ref="B96:Z96"/>
    <mergeCell ref="B56:Z56"/>
    <mergeCell ref="B64:Z64"/>
    <mergeCell ref="B72:Z72"/>
    <mergeCell ref="B80:Z80"/>
    <mergeCell ref="A1:AB1"/>
    <mergeCell ref="B8:Z8"/>
    <mergeCell ref="B16:Z16"/>
    <mergeCell ref="B24:Z24"/>
    <mergeCell ref="B32:Z32"/>
    <mergeCell ref="AD39:AE39"/>
  </mergeCells>
  <conditionalFormatting sqref="V9:V14 V17:V22 V25:V30 V33:V38 V41:V46 V49:V54 V57:V62 V65:V70 V73:V78 V81:V86 V89:V94 V97:V102">
    <cfRule type="cellIs" priority="1" dxfId="1" operator="lessThan" stopIfTrue="1">
      <formula>'18 Temp'!V$6</formula>
    </cfRule>
    <cfRule type="cellIs" priority="2" dxfId="0" operator="greaterThan" stopIfTrue="1">
      <formula>'18 Temp'!$V$6+2</formula>
    </cfRule>
  </conditionalFormatting>
  <conditionalFormatting sqref="X9:X14 X17:X22 X97:X102 X33:X38 X41:X46 X73:X78 X25:X30 X65:X70 X49:X54 X81:X86 X89:X94 X57:X62">
    <cfRule type="cellIs" priority="3" dxfId="1" operator="lessThan" stopIfTrue="1">
      <formula>#REF!</formula>
    </cfRule>
  </conditionalFormatting>
  <conditionalFormatting sqref="C9:C14 C17:C22 C25:C30 C33:C38 C41:C46 C49:C54 C57:C62 C97:C102 C73:C78 C81:C86 C89:C94 C65:C70">
    <cfRule type="cellIs" priority="4" dxfId="1" operator="lessThan" stopIfTrue="1">
      <formula>'18 Temp'!$C$6</formula>
    </cfRule>
    <cfRule type="cellIs" priority="5" dxfId="0" operator="greaterThan" stopIfTrue="1">
      <formula>'18 Temp'!$C$6+2</formula>
    </cfRule>
  </conditionalFormatting>
  <conditionalFormatting sqref="D9:D14 D17:D22 D25:D30 D33:D38 D41:D46 D49:D54 D57:D62 D97:D102 D73:D78 D81:D86 D89:D94 D65:D70">
    <cfRule type="cellIs" priority="6" dxfId="1" operator="lessThan" stopIfTrue="1">
      <formula>'18 Temp'!$D$6</formula>
    </cfRule>
    <cfRule type="cellIs" priority="7" dxfId="0" operator="greaterThan" stopIfTrue="1">
      <formula>'18 Temp'!$D$6+2</formula>
    </cfRule>
  </conditionalFormatting>
  <conditionalFormatting sqref="E9:E14 E17:E22 E25:E30 E33:E38 E41:E46 E49:E54 E57:E62 E97:E102 E73:E78 E81:E86 E89:E94 E65:E70">
    <cfRule type="cellIs" priority="8" dxfId="1" operator="lessThan" stopIfTrue="1">
      <formula>'18 Temp'!$E$6</formula>
    </cfRule>
    <cfRule type="cellIs" priority="9" dxfId="0" operator="greaterThan" stopIfTrue="1">
      <formula>'18 Temp'!$E$6+2</formula>
    </cfRule>
  </conditionalFormatting>
  <conditionalFormatting sqref="F9:F14 F17:F22 F25:F30 F33:F38 F41:F46 F49:F54 F57:F62 F97:F102 F73:F78 F81:F86 F89:F94 F65:F70">
    <cfRule type="cellIs" priority="10" dxfId="1" operator="lessThan" stopIfTrue="1">
      <formula>'18 Temp'!$F$6</formula>
    </cfRule>
    <cfRule type="cellIs" priority="11" dxfId="0" operator="greaterThan" stopIfTrue="1">
      <formula>'18 Temp'!$F$6+2</formula>
    </cfRule>
  </conditionalFormatting>
  <conditionalFormatting sqref="G9:G14 G17:G22 G25:G30 G33:G38 G41:G46 G49:G54 G57:G62 G97:G102 G73:G78 G81:G86 G89:G94 G65:G70">
    <cfRule type="cellIs" priority="12" dxfId="1" operator="lessThan" stopIfTrue="1">
      <formula>'18 Temp'!$G$6</formula>
    </cfRule>
    <cfRule type="cellIs" priority="13" dxfId="0" operator="greaterThan" stopIfTrue="1">
      <formula>'18 Temp'!$G$6+2</formula>
    </cfRule>
  </conditionalFormatting>
  <conditionalFormatting sqref="H9:H14 H17:H22 H25:H30 H33:H38 H41:H46 H49:H54 H57:H62 H97:H102 H73:H78 H81:H86 H89:H94 H65:H70">
    <cfRule type="cellIs" priority="14" dxfId="1" operator="lessThan" stopIfTrue="1">
      <formula>'18 Temp'!$H$6</formula>
    </cfRule>
    <cfRule type="cellIs" priority="15" dxfId="0" operator="greaterThan" stopIfTrue="1">
      <formula>'18 Temp'!$H$6+2</formula>
    </cfRule>
  </conditionalFormatting>
  <conditionalFormatting sqref="I9:I14 I17:I22 I25:I30 I33:I38 I41:I46 I49:I54 I57:I62 I97:I102 I73:I78 I81:I86 I89:I94 I65:I70">
    <cfRule type="cellIs" priority="16" dxfId="1" operator="lessThan" stopIfTrue="1">
      <formula>'18 Temp'!$I$6</formula>
    </cfRule>
    <cfRule type="cellIs" priority="17" dxfId="0" operator="greaterThan" stopIfTrue="1">
      <formula>'18 Temp'!$I$6+2</formula>
    </cfRule>
  </conditionalFormatting>
  <conditionalFormatting sqref="J9:J14 J17:J22 J25:J30 J33:J38 J41:J46 J49:J54 J57:J62 J97:J102 J73:J78 J81:J86 J89:J94 J65:J70">
    <cfRule type="cellIs" priority="18" dxfId="1" operator="lessThan" stopIfTrue="1">
      <formula>'18 Temp'!$J$6</formula>
    </cfRule>
    <cfRule type="cellIs" priority="19" dxfId="0" operator="greaterThan" stopIfTrue="1">
      <formula>'18 Temp'!$J$6+2</formula>
    </cfRule>
  </conditionalFormatting>
  <conditionalFormatting sqref="K9:K14 K17:K22 K25:K30 K33:K38 K41:K46 K49:K54 K57:K62 K97:K102 K73:K78 K81:K86 K89:K94 K65:K70">
    <cfRule type="cellIs" priority="20" dxfId="1" operator="lessThan" stopIfTrue="1">
      <formula>'18 Temp'!$K$6</formula>
    </cfRule>
    <cfRule type="cellIs" priority="21" dxfId="0" operator="greaterThan" stopIfTrue="1">
      <formula>'18 Temp'!$K$6+2</formula>
    </cfRule>
  </conditionalFormatting>
  <conditionalFormatting sqref="O9:O14 O17:O22 O25:O30 O33:O38 O41:O46 O49:O54 O57:O62 O65:O70 O73:O78 O81:O86 O89:O94 O97:O102">
    <cfRule type="cellIs" priority="22" dxfId="1" operator="lessThan" stopIfTrue="1">
      <formula>'18 Temp'!$O$6</formula>
    </cfRule>
    <cfRule type="cellIs" priority="23" dxfId="0" operator="greaterThan" stopIfTrue="1">
      <formula>'18 Temp'!$O$6+2</formula>
    </cfRule>
  </conditionalFormatting>
  <conditionalFormatting sqref="P9:P14 P17:P22 P25:P30 P33:P38 P41:P46 P49:P54 P57:P62 P65:P70 P73:P78 P81:P86 P89:P94 P97:P102">
    <cfRule type="cellIs" priority="24" dxfId="1" operator="lessThan" stopIfTrue="1">
      <formula>'18 Temp'!$P$6</formula>
    </cfRule>
    <cfRule type="cellIs" priority="25" dxfId="0" operator="greaterThan" stopIfTrue="1">
      <formula>'18 Temp'!$P$6+2</formula>
    </cfRule>
  </conditionalFormatting>
  <conditionalFormatting sqref="Q9:Q14 Q17:Q22 Q25:Q30 Q33:Q38 Q41:Q46 Q49:Q54 Q57:Q62 Q65:Q70 Q73:Q78 Q81:Q86 Q89:Q94 Q97:Q102">
    <cfRule type="cellIs" priority="26" dxfId="1" operator="lessThan" stopIfTrue="1">
      <formula>'18 Temp'!$Q$6</formula>
    </cfRule>
    <cfRule type="cellIs" priority="27" dxfId="0" operator="greaterThan" stopIfTrue="1">
      <formula>'18 Temp'!$Q$6+2</formula>
    </cfRule>
  </conditionalFormatting>
  <conditionalFormatting sqref="R9:R14 R17:R22 R25:R30 R33:R38 R41:R46 R49:R54 R57:R62 R65:R70 R73:R78 R81:R86 R89:R94 R97:R102">
    <cfRule type="cellIs" priority="28" dxfId="1" operator="lessThan" stopIfTrue="1">
      <formula>'18 Temp'!$R$6</formula>
    </cfRule>
    <cfRule type="cellIs" priority="29" dxfId="0" operator="greaterThan" stopIfTrue="1">
      <formula>'18 Temp'!$R$6+2</formula>
    </cfRule>
  </conditionalFormatting>
  <conditionalFormatting sqref="S9:S14 S17:S22 S25:S30 S33:S38 S41:S46 S49:S54 S57:S62 S65:S70 S73:S78 S81:S86 S89:S94 S97:S102">
    <cfRule type="cellIs" priority="30" dxfId="1" operator="lessThan" stopIfTrue="1">
      <formula>'18 Temp'!$S$6</formula>
    </cfRule>
    <cfRule type="cellIs" priority="31" dxfId="0" operator="greaterThan" stopIfTrue="1">
      <formula>'18 Temp'!$S$6+2</formula>
    </cfRule>
  </conditionalFormatting>
  <conditionalFormatting sqref="T9:T14 T17:T22 T25:T30 T33:T38 T41:T46 T49:T54 T57:T62 T65:T70 T73:T78 T81:T86 T89:T94 T97:T102">
    <cfRule type="cellIs" priority="32" dxfId="1" operator="lessThan" stopIfTrue="1">
      <formula>'18 Temp'!$T$6</formula>
    </cfRule>
    <cfRule type="cellIs" priority="33" dxfId="0" operator="greaterThan" stopIfTrue="1">
      <formula>'18 Temp'!$T$6+2</formula>
    </cfRule>
  </conditionalFormatting>
  <conditionalFormatting sqref="U9:U14 U17:U22 U25:U30 U33:U38 U41:U46 U49:U54 U57:U62 U65:U70 U73:U78 U81:U86 U89:U94 U97:U102">
    <cfRule type="cellIs" priority="34" dxfId="1" operator="lessThan" stopIfTrue="1">
      <formula>'18 Temp'!$U$6</formula>
    </cfRule>
    <cfRule type="cellIs" priority="35" dxfId="0" operator="greaterThan" stopIfTrue="1">
      <formula>'18 Temp'!$U$6+2</formula>
    </cfRule>
  </conditionalFormatting>
  <conditionalFormatting sqref="W9:W14 W17:W22 W25:W30 W33:W38 W41:W46 W49:W54 W57:W62 W65:W70 W73:W78 W81:W86 W89:W94 W97:W102">
    <cfRule type="cellIs" priority="36" dxfId="1" operator="lessThan" stopIfTrue="1">
      <formula>'18 Temp'!$W$6</formula>
    </cfRule>
    <cfRule type="cellIs" priority="37" dxfId="0" operator="greaterThan" stopIfTrue="1">
      <formula>'18 Temp'!$W$6+2</formula>
    </cfRule>
  </conditionalFormatting>
  <conditionalFormatting sqref="AB49:AB54 AB9:AB14 AB25:AB30 AB33:AB38 AB41:AB46 AB57:AB62 AB65:AB70 AB73:AB78 AB81:AB86 AB89:AB94 AB17:AB22 AB97:AB102">
    <cfRule type="cellIs" priority="38" dxfId="19" operator="lessThanOrEqual" stopIfTrue="1">
      <formula>4</formula>
    </cfRule>
  </conditionalFormatting>
  <conditionalFormatting sqref="AB15 AB87 AB23 AB31 AB39 AB47 AB55 AB63 AB71 AB79 AB95 AB103">
    <cfRule type="cellIs" priority="39" dxfId="18" operator="lessThanOrEqual" stopIfTrue="1">
      <formula>2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R59"/>
  <sheetViews>
    <sheetView workbookViewId="0" topLeftCell="A41">
      <selection activeCell="L11" sqref="L11"/>
    </sheetView>
  </sheetViews>
  <sheetFormatPr defaultColWidth="8.8515625" defaultRowHeight="12.75"/>
  <cols>
    <col min="1" max="1" width="3.7109375" style="0" customWidth="1"/>
    <col min="2" max="2" width="18.421875" style="0" customWidth="1"/>
    <col min="3" max="11" width="4.00390625" style="0" bestFit="1" customWidth="1"/>
    <col min="12" max="12" width="5.00390625" style="0" customWidth="1"/>
    <col min="13" max="13" width="0.42578125" style="0" customWidth="1"/>
    <col min="14" max="14" width="0.85546875" style="0" customWidth="1"/>
    <col min="15" max="15" width="3.421875" style="0" customWidth="1"/>
    <col min="16" max="16" width="1.8515625" style="0" customWidth="1"/>
    <col min="17" max="17" width="10.8515625" style="0" customWidth="1"/>
    <col min="18" max="18" width="22.421875" style="0" customWidth="1"/>
    <col min="19" max="20" width="8.8515625" style="0" customWidth="1"/>
    <col min="21" max="21" width="14.421875" style="0" customWidth="1"/>
  </cols>
  <sheetData>
    <row r="1" spans="1:18" ht="16.5" customHeight="1">
      <c r="A1" s="73" t="s">
        <v>119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0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ht="10.5" customHeight="1"/>
    <row r="4" ht="25.5" customHeight="1"/>
    <row r="5" spans="2:18" ht="13.5" customHeight="1">
      <c r="B5" s="20" t="s">
        <v>84</v>
      </c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1">
        <v>7</v>
      </c>
      <c r="J5" s="21">
        <v>8</v>
      </c>
      <c r="K5" s="21">
        <v>9</v>
      </c>
      <c r="L5" s="21" t="s">
        <v>85</v>
      </c>
      <c r="Q5" s="5" t="s">
        <v>93</v>
      </c>
      <c r="R5" s="6" t="s">
        <v>68</v>
      </c>
    </row>
    <row r="6" spans="2:18" ht="13.5" customHeight="1">
      <c r="B6" s="20" t="s">
        <v>86</v>
      </c>
      <c r="C6" s="21">
        <v>4</v>
      </c>
      <c r="D6" s="21">
        <v>3</v>
      </c>
      <c r="E6" s="21">
        <v>4</v>
      </c>
      <c r="F6" s="21">
        <v>4</v>
      </c>
      <c r="G6" s="21">
        <v>4</v>
      </c>
      <c r="H6" s="21">
        <v>4</v>
      </c>
      <c r="I6" s="21">
        <v>4</v>
      </c>
      <c r="J6" s="21">
        <v>4</v>
      </c>
      <c r="K6" s="21">
        <v>4</v>
      </c>
      <c r="L6" s="21">
        <f>SUM(C6:K6)</f>
        <v>35</v>
      </c>
      <c r="Q6" s="5" t="s">
        <v>94</v>
      </c>
      <c r="R6" s="1" t="s">
        <v>118</v>
      </c>
    </row>
    <row r="7" spans="2:18" ht="13.5" customHeight="1">
      <c r="B7" s="52" t="s">
        <v>116</v>
      </c>
      <c r="C7" s="21">
        <v>243</v>
      </c>
      <c r="D7" s="21">
        <v>133</v>
      </c>
      <c r="E7" s="21">
        <v>322</v>
      </c>
      <c r="F7" s="21">
        <v>306</v>
      </c>
      <c r="G7" s="21">
        <v>343</v>
      </c>
      <c r="H7" s="21">
        <v>348</v>
      </c>
      <c r="I7" s="21">
        <v>307</v>
      </c>
      <c r="J7" s="21">
        <v>323</v>
      </c>
      <c r="K7" s="21">
        <v>255</v>
      </c>
      <c r="L7" s="21">
        <f>SUM(C7:K7)</f>
        <v>2580</v>
      </c>
      <c r="Q7" s="5" t="s">
        <v>95</v>
      </c>
      <c r="R7" s="1"/>
    </row>
    <row r="8" spans="2:18" ht="12.75" customHeigh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Q8" s="5" t="s">
        <v>96</v>
      </c>
      <c r="R8" s="7"/>
    </row>
    <row r="9" spans="1:18" ht="12.75" customHeight="1">
      <c r="A9" s="8"/>
      <c r="B9" s="65" t="s">
        <v>107</v>
      </c>
      <c r="C9" s="65"/>
      <c r="D9" s="65"/>
      <c r="E9" s="65"/>
      <c r="F9" s="65"/>
      <c r="G9" s="65"/>
      <c r="H9" s="65"/>
      <c r="I9" s="65"/>
      <c r="J9" s="65"/>
      <c r="K9" s="65"/>
      <c r="L9" s="65"/>
      <c r="O9" s="25" t="s">
        <v>108</v>
      </c>
      <c r="P9" s="25"/>
      <c r="Q9" s="5" t="s">
        <v>97</v>
      </c>
      <c r="R9" s="24"/>
    </row>
    <row r="10" spans="1:18" ht="12.75" customHeight="1">
      <c r="A10" s="8" t="s">
        <v>87</v>
      </c>
      <c r="B10" s="26"/>
      <c r="C10" s="10">
        <v>3</v>
      </c>
      <c r="D10" s="10">
        <v>4</v>
      </c>
      <c r="E10" s="10">
        <v>4</v>
      </c>
      <c r="F10" s="10">
        <v>7</v>
      </c>
      <c r="G10" s="10">
        <v>7</v>
      </c>
      <c r="H10" s="10">
        <v>8</v>
      </c>
      <c r="I10" s="10">
        <v>4</v>
      </c>
      <c r="J10" s="10">
        <v>5</v>
      </c>
      <c r="K10" s="10">
        <v>5</v>
      </c>
      <c r="L10" s="11"/>
      <c r="O10" t="e">
        <f>RANK(L10,($L$10:$L$15,$L$18:$L$23,$L$26:$L$29),1)</f>
        <v>#N/A</v>
      </c>
      <c r="Q10" s="5" t="s">
        <v>98</v>
      </c>
      <c r="R10" s="1"/>
    </row>
    <row r="11" spans="1:15" ht="12.75" customHeight="1" thickBot="1">
      <c r="A11" s="8" t="s">
        <v>88</v>
      </c>
      <c r="B11" s="26"/>
      <c r="C11" s="10"/>
      <c r="D11" s="10"/>
      <c r="E11" s="10"/>
      <c r="F11" s="10"/>
      <c r="G11" s="10"/>
      <c r="H11" s="10"/>
      <c r="I11" s="10"/>
      <c r="J11" s="10"/>
      <c r="K11" s="10"/>
      <c r="L11" s="11"/>
      <c r="O11" t="e">
        <f>RANK(L11,($L$10:$L$15,$L$18:$L$23,$L$26:$L$29),1)</f>
        <v>#N/A</v>
      </c>
    </row>
    <row r="12" spans="1:18" ht="12.75" customHeight="1" thickBot="1">
      <c r="A12" s="8" t="s">
        <v>89</v>
      </c>
      <c r="B12" s="26"/>
      <c r="C12" s="10"/>
      <c r="D12" s="10"/>
      <c r="E12" s="10"/>
      <c r="F12" s="10"/>
      <c r="G12" s="10"/>
      <c r="H12" s="10"/>
      <c r="I12" s="10"/>
      <c r="J12" s="10"/>
      <c r="K12" s="10"/>
      <c r="L12" s="11"/>
      <c r="O12" t="e">
        <f>RANK(L12,($L$10:$L$15,$L$18:$L$23,$L$26:$L$29),1)</f>
        <v>#N/A</v>
      </c>
      <c r="Q12" s="17" t="s">
        <v>100</v>
      </c>
      <c r="R12" s="18" t="s">
        <v>101</v>
      </c>
    </row>
    <row r="13" spans="1:18" ht="12.75" customHeight="1" thickBot="1">
      <c r="A13" s="8" t="s">
        <v>90</v>
      </c>
      <c r="B13" s="26"/>
      <c r="C13" s="10"/>
      <c r="D13" s="10"/>
      <c r="E13" s="10"/>
      <c r="F13" s="10"/>
      <c r="G13" s="10"/>
      <c r="H13" s="10"/>
      <c r="I13" s="10"/>
      <c r="J13" s="10"/>
      <c r="K13" s="10"/>
      <c r="L13" s="11"/>
      <c r="O13" t="e">
        <f>RANK(L13,($L$10:$L$15,$L$18:$L$23,$L$26:$L$29),1)</f>
        <v>#N/A</v>
      </c>
      <c r="Q13" s="22">
        <f>L24</f>
        <v>172</v>
      </c>
      <c r="R13" s="19" t="str">
        <f>$B$17</f>
        <v>Guthrie Center</v>
      </c>
    </row>
    <row r="14" spans="1:18" ht="12.75" customHeight="1" thickBot="1">
      <c r="A14" s="8" t="s">
        <v>91</v>
      </c>
      <c r="B14" s="26"/>
      <c r="C14" s="10"/>
      <c r="D14" s="10"/>
      <c r="E14" s="10"/>
      <c r="F14" s="10"/>
      <c r="G14" s="10"/>
      <c r="H14" s="10"/>
      <c r="I14" s="10"/>
      <c r="J14" s="10"/>
      <c r="K14" s="10"/>
      <c r="L14" s="11"/>
      <c r="O14" t="e">
        <f>RANK(L14,($L$10:$L$15,$L$18:$L$23,$L$26:$L$29),1)</f>
        <v>#N/A</v>
      </c>
      <c r="Q14" s="22">
        <f>$L$16</f>
        <v>0</v>
      </c>
      <c r="R14" s="19" t="str">
        <f>$B$9</f>
        <v>Earlham</v>
      </c>
    </row>
    <row r="15" spans="1:18" ht="12.75" customHeight="1" thickBot="1">
      <c r="A15" s="8" t="s">
        <v>92</v>
      </c>
      <c r="B15" s="26"/>
      <c r="C15" s="10"/>
      <c r="D15" s="10"/>
      <c r="E15" s="10"/>
      <c r="F15" s="10"/>
      <c r="G15" s="10"/>
      <c r="H15" s="10"/>
      <c r="I15" s="10"/>
      <c r="J15" s="10"/>
      <c r="K15" s="10"/>
      <c r="L15" s="11"/>
      <c r="O15" t="e">
        <f>RANK(L15,($L$10:$L$15,$L$18:$L$23,$L$26:$L$29),1)</f>
        <v>#N/A</v>
      </c>
      <c r="Q15" s="22">
        <f>$L$30</f>
        <v>221</v>
      </c>
      <c r="R15" s="19" t="str">
        <f>$B$25</f>
        <v>Van Meter</v>
      </c>
    </row>
    <row r="16" spans="1:14" ht="12.75" customHeight="1" thickBot="1">
      <c r="A16" s="8"/>
      <c r="B16" s="12"/>
      <c r="C16" s="9"/>
      <c r="D16" s="9"/>
      <c r="E16" s="9"/>
      <c r="F16" s="9"/>
      <c r="G16" s="9"/>
      <c r="H16" s="9"/>
      <c r="I16" s="9"/>
      <c r="J16" s="9"/>
      <c r="K16" s="9"/>
      <c r="L16" s="13"/>
      <c r="M16" s="2"/>
      <c r="N16" s="2"/>
    </row>
    <row r="17" spans="1:18" ht="12.75" customHeight="1">
      <c r="A17" s="8"/>
      <c r="B17" s="84" t="s">
        <v>118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Q17" s="85"/>
      <c r="R17" s="85"/>
    </row>
    <row r="18" spans="1:18" ht="12.75" customHeight="1">
      <c r="A18" s="8" t="s">
        <v>87</v>
      </c>
      <c r="B18" s="53" t="s">
        <v>20</v>
      </c>
      <c r="C18" s="10">
        <v>4</v>
      </c>
      <c r="D18" s="10">
        <v>4</v>
      </c>
      <c r="E18" s="10">
        <v>4</v>
      </c>
      <c r="F18" s="10">
        <v>5</v>
      </c>
      <c r="G18" s="10">
        <v>10</v>
      </c>
      <c r="H18" s="10">
        <v>5</v>
      </c>
      <c r="I18" s="10">
        <v>4</v>
      </c>
      <c r="J18" s="10">
        <v>6</v>
      </c>
      <c r="K18" s="10">
        <v>4</v>
      </c>
      <c r="L18" s="11">
        <f aca="true" t="shared" si="0" ref="L18:L23">IF(COUNT(C18:K18)&lt;9,"",SUM(C18:K18))</f>
        <v>46</v>
      </c>
      <c r="O18">
        <f>RANK(L18,($L$10:$L$15,$L$18:$L$23,$L$26:$L$29),1)</f>
        <v>4</v>
      </c>
      <c r="Q18" s="58"/>
      <c r="R18" s="58"/>
    </row>
    <row r="19" spans="1:18" ht="12.75" customHeight="1">
      <c r="A19" s="8" t="s">
        <v>88</v>
      </c>
      <c r="B19" s="53" t="s">
        <v>121</v>
      </c>
      <c r="C19" s="10">
        <v>4</v>
      </c>
      <c r="D19" s="10">
        <v>3</v>
      </c>
      <c r="E19" s="10">
        <v>4</v>
      </c>
      <c r="F19" s="10">
        <v>5</v>
      </c>
      <c r="G19" s="10">
        <v>6</v>
      </c>
      <c r="H19" s="10">
        <v>7</v>
      </c>
      <c r="I19" s="10">
        <v>4</v>
      </c>
      <c r="J19" s="10">
        <v>5</v>
      </c>
      <c r="K19" s="10">
        <v>5</v>
      </c>
      <c r="L19" s="11">
        <f t="shared" si="0"/>
        <v>43</v>
      </c>
      <c r="O19">
        <f>RANK(L19,($L$10:$L$15,$L$18:$L$23,$L$26:$L$29),1)</f>
        <v>2</v>
      </c>
      <c r="Q19" s="58"/>
      <c r="R19" s="58"/>
    </row>
    <row r="20" spans="1:15" ht="12.75" customHeight="1">
      <c r="A20" s="8" t="s">
        <v>89</v>
      </c>
      <c r="B20" s="53" t="s">
        <v>122</v>
      </c>
      <c r="C20" s="10">
        <v>5</v>
      </c>
      <c r="D20" s="10">
        <v>4</v>
      </c>
      <c r="E20" s="10">
        <v>5</v>
      </c>
      <c r="F20" s="10">
        <v>4</v>
      </c>
      <c r="G20" s="10">
        <v>4</v>
      </c>
      <c r="H20" s="10">
        <v>5</v>
      </c>
      <c r="I20" s="10">
        <v>4</v>
      </c>
      <c r="J20" s="10">
        <v>5</v>
      </c>
      <c r="K20" s="10">
        <v>4</v>
      </c>
      <c r="L20" s="11">
        <f t="shared" si="0"/>
        <v>40</v>
      </c>
      <c r="O20">
        <f>RANK(L20,($L$10:$L$15,$L$18:$L$23,$L$26:$L$29),1)</f>
        <v>1</v>
      </c>
    </row>
    <row r="21" spans="1:15" ht="12.75" customHeight="1">
      <c r="A21" s="8" t="s">
        <v>90</v>
      </c>
      <c r="B21" s="53" t="s">
        <v>21</v>
      </c>
      <c r="C21" s="10">
        <v>5</v>
      </c>
      <c r="D21" s="10">
        <v>5</v>
      </c>
      <c r="E21" s="10">
        <v>5</v>
      </c>
      <c r="F21" s="10">
        <v>6</v>
      </c>
      <c r="G21" s="10">
        <v>5</v>
      </c>
      <c r="H21" s="10">
        <v>8</v>
      </c>
      <c r="I21" s="10">
        <v>5</v>
      </c>
      <c r="J21" s="10">
        <v>7</v>
      </c>
      <c r="K21" s="10">
        <v>5</v>
      </c>
      <c r="L21" s="11">
        <f t="shared" si="0"/>
        <v>51</v>
      </c>
      <c r="O21">
        <f>RANK(L21,($L$10:$L$15,$L$18:$L$23,$L$26:$L$29),1)</f>
        <v>7</v>
      </c>
    </row>
    <row r="22" spans="1:15" ht="12.75" customHeight="1">
      <c r="A22" s="8" t="s">
        <v>91</v>
      </c>
      <c r="B22" s="53" t="s">
        <v>22</v>
      </c>
      <c r="C22" s="10">
        <v>5</v>
      </c>
      <c r="D22" s="10">
        <v>5</v>
      </c>
      <c r="E22" s="10">
        <v>4</v>
      </c>
      <c r="F22" s="10">
        <v>5</v>
      </c>
      <c r="G22" s="10">
        <v>9</v>
      </c>
      <c r="H22" s="10">
        <v>6</v>
      </c>
      <c r="I22" s="10">
        <v>4</v>
      </c>
      <c r="J22" s="10">
        <v>5</v>
      </c>
      <c r="K22" s="10">
        <v>7</v>
      </c>
      <c r="L22" s="11">
        <f t="shared" si="0"/>
        <v>50</v>
      </c>
      <c r="O22">
        <f>RANK(L22,($L$10:$L$15,$L$18:$L$23,$L$26:$L$29),1)</f>
        <v>6</v>
      </c>
    </row>
    <row r="23" spans="1:15" ht="12.75" customHeight="1" thickBot="1">
      <c r="A23" s="8" t="s">
        <v>92</v>
      </c>
      <c r="B23" s="53" t="s">
        <v>123</v>
      </c>
      <c r="C23" s="10">
        <v>5</v>
      </c>
      <c r="D23" s="10">
        <v>6</v>
      </c>
      <c r="E23" s="10">
        <v>5</v>
      </c>
      <c r="F23" s="10">
        <v>5</v>
      </c>
      <c r="G23" s="10">
        <v>5</v>
      </c>
      <c r="H23" s="10">
        <v>4</v>
      </c>
      <c r="I23" s="10">
        <v>4</v>
      </c>
      <c r="J23" s="10">
        <v>5</v>
      </c>
      <c r="K23" s="10">
        <v>4</v>
      </c>
      <c r="L23" s="11">
        <f t="shared" si="0"/>
        <v>43</v>
      </c>
      <c r="O23">
        <f>RANK(L23,($L$10:$L$15,$L$18:$L$23,$L$26:$L$29),1)</f>
        <v>2</v>
      </c>
    </row>
    <row r="24" spans="1:14" ht="12.75" customHeight="1" thickBot="1">
      <c r="A24" s="8"/>
      <c r="B24" s="12"/>
      <c r="C24" s="9"/>
      <c r="D24" s="9"/>
      <c r="E24" s="9"/>
      <c r="F24" s="9"/>
      <c r="G24" s="9"/>
      <c r="H24" s="9"/>
      <c r="I24" s="9"/>
      <c r="J24" s="9"/>
      <c r="K24" s="9"/>
      <c r="L24" s="13">
        <f>IF(COUNTIF(L18:L23,"&gt;1")&lt;4,"",IF(COUNTIF(L18:L23,"&gt;1")&gt;=4,(SMALL(L18:L23,1)+SMALL(L18:L23,2)+SMALL(L18:L23,3)+SMALL(L18:L23,4))))</f>
        <v>172</v>
      </c>
      <c r="M24" s="2"/>
      <c r="N24" s="2"/>
    </row>
    <row r="25" spans="1:12" ht="12.75" customHeight="1">
      <c r="A25" s="8"/>
      <c r="B25" s="68" t="s">
        <v>111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5" ht="12.75" customHeight="1">
      <c r="A26" s="8" t="s">
        <v>87</v>
      </c>
      <c r="B26" s="16" t="s">
        <v>13</v>
      </c>
      <c r="C26" s="10">
        <v>4</v>
      </c>
      <c r="D26" s="10">
        <v>10</v>
      </c>
      <c r="E26" s="10">
        <v>5</v>
      </c>
      <c r="F26" s="10">
        <v>8</v>
      </c>
      <c r="G26" s="10">
        <v>6</v>
      </c>
      <c r="H26" s="10">
        <v>8</v>
      </c>
      <c r="I26" s="10">
        <v>5</v>
      </c>
      <c r="J26" s="10">
        <v>5</v>
      </c>
      <c r="K26" s="10">
        <v>5</v>
      </c>
      <c r="L26" s="11">
        <f>IF(COUNT(C26:K26)&lt;9,"",SUM(C26:K26))</f>
        <v>56</v>
      </c>
      <c r="O26">
        <f>RANK(L26,($L$10:$L$15,$L$18:$L$23,$L$26:$L$29),1)</f>
        <v>8</v>
      </c>
    </row>
    <row r="27" spans="1:15" ht="12.75" customHeight="1">
      <c r="A27" s="8" t="s">
        <v>88</v>
      </c>
      <c r="B27" s="16" t="s">
        <v>23</v>
      </c>
      <c r="C27" s="10">
        <v>5</v>
      </c>
      <c r="D27" s="10">
        <v>4</v>
      </c>
      <c r="E27" s="10">
        <v>6</v>
      </c>
      <c r="F27" s="10">
        <v>5</v>
      </c>
      <c r="G27" s="10">
        <v>5</v>
      </c>
      <c r="H27" s="10">
        <v>6</v>
      </c>
      <c r="I27" s="10">
        <v>5</v>
      </c>
      <c r="J27" s="10">
        <v>6</v>
      </c>
      <c r="K27" s="10">
        <v>6</v>
      </c>
      <c r="L27" s="11">
        <f>IF(COUNT(C27:K27)&lt;9,"",SUM(C27:K27))</f>
        <v>48</v>
      </c>
      <c r="O27">
        <f>RANK(L27,($L$10:$L$15,$L$18:$L$23,$L$26:$L$29),1)</f>
        <v>5</v>
      </c>
    </row>
    <row r="28" spans="1:15" ht="12.75" customHeight="1">
      <c r="A28" s="8" t="s">
        <v>89</v>
      </c>
      <c r="B28" s="16" t="s">
        <v>24</v>
      </c>
      <c r="C28" s="10">
        <v>7</v>
      </c>
      <c r="D28" s="10">
        <v>5</v>
      </c>
      <c r="E28" s="10">
        <v>6</v>
      </c>
      <c r="F28" s="10">
        <v>8</v>
      </c>
      <c r="G28" s="10">
        <v>7</v>
      </c>
      <c r="H28" s="10">
        <v>7</v>
      </c>
      <c r="I28" s="10">
        <v>7</v>
      </c>
      <c r="J28" s="10">
        <v>7</v>
      </c>
      <c r="K28" s="10">
        <v>5</v>
      </c>
      <c r="L28" s="11">
        <f>IF(COUNT(C28:K28)&lt;9,"",SUM(C28:K28))</f>
        <v>59</v>
      </c>
      <c r="O28">
        <f>RANK(L28,($L$10:$L$15,$L$18:$L$23,$L$26:$L$29),1)</f>
        <v>10</v>
      </c>
    </row>
    <row r="29" spans="1:15" ht="12.75" customHeight="1" thickBot="1">
      <c r="A29" s="8" t="s">
        <v>90</v>
      </c>
      <c r="B29" s="16" t="s">
        <v>25</v>
      </c>
      <c r="C29" s="10">
        <v>5</v>
      </c>
      <c r="D29" s="10">
        <v>5</v>
      </c>
      <c r="E29" s="10">
        <v>8</v>
      </c>
      <c r="F29" s="10">
        <v>6</v>
      </c>
      <c r="G29" s="10">
        <v>9</v>
      </c>
      <c r="H29" s="10">
        <v>8</v>
      </c>
      <c r="I29" s="10">
        <v>6</v>
      </c>
      <c r="J29" s="10">
        <v>6</v>
      </c>
      <c r="K29" s="10">
        <v>5</v>
      </c>
      <c r="L29" s="11">
        <f>IF(COUNT(C29:K29)&lt;9,"",SUM(C29:K29))</f>
        <v>58</v>
      </c>
      <c r="O29">
        <f>RANK(L29,($L$10:$L$15,$L$18:$L$23,$L$26:$L$29),1)</f>
        <v>9</v>
      </c>
    </row>
    <row r="30" spans="1:14" ht="12.75" customHeight="1" thickBot="1">
      <c r="A30" s="8"/>
      <c r="B30" s="12"/>
      <c r="C30" s="9"/>
      <c r="D30" s="9"/>
      <c r="E30" s="9"/>
      <c r="F30" s="9"/>
      <c r="G30" s="9"/>
      <c r="H30" s="9"/>
      <c r="I30" s="9"/>
      <c r="J30" s="9"/>
      <c r="K30" s="9"/>
      <c r="L30" s="13">
        <f>IF(COUNTIF(L26:L29,"&gt;1")&lt;4,"",IF(COUNTIF(L26:L29,"&gt;1")&gt;=4,(SMALL(L26:L29,1)+SMALL(L26:L29,2)+SMALL(L26:L29,3)+SMALL(L26:L29,4))))</f>
        <v>221</v>
      </c>
      <c r="M30" s="2"/>
      <c r="N30" s="2"/>
    </row>
    <row r="31" spans="1:18" ht="12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Q31" s="54"/>
      <c r="R31" s="54"/>
    </row>
    <row r="32" spans="1:18" ht="12.75" customHeight="1">
      <c r="A32" s="86" t="s">
        <v>17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ht="12.7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2:18" ht="12.75" customHeight="1">
      <c r="B34" s="20" t="s">
        <v>84</v>
      </c>
      <c r="C34" s="21">
        <v>1</v>
      </c>
      <c r="D34" s="21">
        <v>2</v>
      </c>
      <c r="E34" s="21">
        <v>3</v>
      </c>
      <c r="F34" s="21">
        <v>4</v>
      </c>
      <c r="G34" s="21">
        <v>5</v>
      </c>
      <c r="H34" s="21">
        <v>6</v>
      </c>
      <c r="I34" s="21">
        <v>7</v>
      </c>
      <c r="J34" s="21">
        <v>8</v>
      </c>
      <c r="K34" s="21">
        <v>9</v>
      </c>
      <c r="L34" s="21" t="s">
        <v>85</v>
      </c>
      <c r="P34" s="54"/>
      <c r="Q34" s="5" t="s">
        <v>93</v>
      </c>
      <c r="R34" s="6" t="s">
        <v>68</v>
      </c>
    </row>
    <row r="35" spans="2:18" ht="12.75" customHeight="1">
      <c r="B35" s="20" t="s">
        <v>86</v>
      </c>
      <c r="C35" s="21">
        <v>4</v>
      </c>
      <c r="D35" s="21">
        <v>3</v>
      </c>
      <c r="E35" s="21">
        <v>4</v>
      </c>
      <c r="F35" s="21">
        <v>4</v>
      </c>
      <c r="G35" s="21">
        <v>4</v>
      </c>
      <c r="H35" s="21">
        <v>5</v>
      </c>
      <c r="I35" s="21">
        <v>4</v>
      </c>
      <c r="J35" s="21">
        <v>5</v>
      </c>
      <c r="K35" s="21">
        <v>4</v>
      </c>
      <c r="L35" s="21">
        <f>SUM(C35:K35)</f>
        <v>37</v>
      </c>
      <c r="P35" s="54"/>
      <c r="Q35" s="5" t="s">
        <v>94</v>
      </c>
      <c r="R35" s="1" t="s">
        <v>118</v>
      </c>
    </row>
    <row r="36" spans="2:18" ht="16.5" customHeight="1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P36" s="54"/>
      <c r="Q36" s="5" t="s">
        <v>95</v>
      </c>
      <c r="R36" s="1"/>
    </row>
    <row r="37" spans="1:18" ht="12">
      <c r="A37" s="8"/>
      <c r="B37" s="65" t="s">
        <v>107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O37" s="25" t="s">
        <v>108</v>
      </c>
      <c r="Q37" s="5" t="s">
        <v>96</v>
      </c>
      <c r="R37" s="7"/>
    </row>
    <row r="38" spans="1:18" ht="12.75" customHeight="1">
      <c r="A38" s="8" t="s">
        <v>87</v>
      </c>
      <c r="B38" s="26" t="s">
        <v>26</v>
      </c>
      <c r="C38" s="10">
        <v>5</v>
      </c>
      <c r="D38" s="10">
        <v>4</v>
      </c>
      <c r="E38" s="10">
        <v>10</v>
      </c>
      <c r="F38" s="10">
        <v>7</v>
      </c>
      <c r="G38" s="10">
        <v>9</v>
      </c>
      <c r="H38" s="10">
        <v>5</v>
      </c>
      <c r="I38" s="10">
        <v>4</v>
      </c>
      <c r="J38" s="10">
        <v>6</v>
      </c>
      <c r="K38" s="10">
        <v>5</v>
      </c>
      <c r="L38" s="11">
        <f aca="true" t="shared" si="1" ref="L38:L43">IF(COUNT(C38:K38)&lt;9,"",SUM(C38:K38))</f>
        <v>55</v>
      </c>
      <c r="O38">
        <f>RANK(L38,($L$38:$L$43,$L$46:$L$52,$L$55:$L$58),1)</f>
        <v>4</v>
      </c>
      <c r="Q38" s="5" t="s">
        <v>97</v>
      </c>
      <c r="R38" s="24"/>
    </row>
    <row r="39" spans="1:18" ht="12.75" customHeight="1">
      <c r="A39" s="8" t="s">
        <v>88</v>
      </c>
      <c r="B39" s="26" t="s">
        <v>120</v>
      </c>
      <c r="C39" s="10">
        <v>3</v>
      </c>
      <c r="D39" s="10">
        <v>5</v>
      </c>
      <c r="E39" s="10">
        <v>6</v>
      </c>
      <c r="F39" s="10">
        <v>6</v>
      </c>
      <c r="G39" s="10">
        <v>8</v>
      </c>
      <c r="H39" s="10">
        <v>4</v>
      </c>
      <c r="I39" s="10">
        <v>4</v>
      </c>
      <c r="J39" s="10">
        <v>5</v>
      </c>
      <c r="K39" s="10">
        <v>4</v>
      </c>
      <c r="L39" s="11">
        <f t="shared" si="1"/>
        <v>45</v>
      </c>
      <c r="O39">
        <f>RANK(L39,($L$38:$L$43,$L$46:$L$52,$L$55:$L$58),1)</f>
        <v>1</v>
      </c>
      <c r="Q39" s="5" t="s">
        <v>98</v>
      </c>
      <c r="R39" s="1"/>
    </row>
    <row r="40" spans="1:16" ht="12.75" thickBot="1">
      <c r="A40" s="8" t="s">
        <v>89</v>
      </c>
      <c r="B40" s="26" t="s">
        <v>27</v>
      </c>
      <c r="C40" s="10">
        <v>6</v>
      </c>
      <c r="D40" s="10">
        <v>7</v>
      </c>
      <c r="E40" s="10">
        <v>8</v>
      </c>
      <c r="F40" s="10">
        <v>8</v>
      </c>
      <c r="G40" s="10">
        <v>8</v>
      </c>
      <c r="H40" s="10">
        <v>8</v>
      </c>
      <c r="I40" s="10">
        <v>7</v>
      </c>
      <c r="J40" s="10">
        <v>8</v>
      </c>
      <c r="K40" s="10">
        <v>7</v>
      </c>
      <c r="L40" s="11">
        <f t="shared" si="1"/>
        <v>67</v>
      </c>
      <c r="O40">
        <f>RANK(L40,($L$38:$L$43,$L$46:$L$52,$L$55:$L$58),1)</f>
        <v>15</v>
      </c>
      <c r="P40" s="25"/>
    </row>
    <row r="41" spans="1:18" ht="12.75" thickBot="1">
      <c r="A41" s="8"/>
      <c r="B41" s="26" t="s">
        <v>28</v>
      </c>
      <c r="C41" s="10">
        <v>10</v>
      </c>
      <c r="D41" s="10">
        <v>6</v>
      </c>
      <c r="E41" s="10">
        <v>5</v>
      </c>
      <c r="F41" s="10">
        <v>9</v>
      </c>
      <c r="G41" s="10">
        <v>7</v>
      </c>
      <c r="H41" s="10">
        <v>9</v>
      </c>
      <c r="I41" s="10">
        <v>8</v>
      </c>
      <c r="J41" s="10">
        <v>8</v>
      </c>
      <c r="K41" s="10">
        <v>7</v>
      </c>
      <c r="L41" s="11">
        <f t="shared" si="1"/>
        <v>69</v>
      </c>
      <c r="O41">
        <f>RANK(L41,($L$38:$L$43,$L$46:$L$52,$L$55:$L$58),1)</f>
        <v>16</v>
      </c>
      <c r="Q41" s="17" t="s">
        <v>100</v>
      </c>
      <c r="R41" s="18" t="s">
        <v>101</v>
      </c>
    </row>
    <row r="42" spans="1:18" ht="12.75" thickBot="1">
      <c r="A42" s="8"/>
      <c r="B42" s="26" t="s">
        <v>29</v>
      </c>
      <c r="C42" s="10">
        <v>6</v>
      </c>
      <c r="D42" s="10">
        <v>7</v>
      </c>
      <c r="E42" s="10">
        <v>9</v>
      </c>
      <c r="F42" s="10">
        <v>7</v>
      </c>
      <c r="G42" s="10">
        <v>7</v>
      </c>
      <c r="H42" s="10">
        <v>10</v>
      </c>
      <c r="I42" s="10">
        <v>10</v>
      </c>
      <c r="J42" s="10">
        <v>10</v>
      </c>
      <c r="K42" s="10">
        <v>5</v>
      </c>
      <c r="L42" s="11">
        <f t="shared" si="1"/>
        <v>71</v>
      </c>
      <c r="M42" s="2" t="e">
        <f>MIN(SUM(L39,L43:L43),SUM(L39,L40,#REF!,#REF!),SUM(L40:L43),SUM(L38,L39,#REF!,#REF!),SUM(L38,L39,L43,#REF!),SUM(L38,L39,L43,#REF!),SUM(L38,L40,L43,#REF!))</f>
        <v>#REF!</v>
      </c>
      <c r="N42" s="2"/>
      <c r="O42">
        <f>RANK(L42,($L$38:$L$43,$L$46:$L$52,$L$55:$L$58),1)</f>
        <v>17</v>
      </c>
      <c r="Q42" s="22">
        <f>$L$59</f>
        <v>212</v>
      </c>
      <c r="R42" s="19" t="str">
        <f>$B$54</f>
        <v>Van Meter</v>
      </c>
    </row>
    <row r="43" spans="1:18" ht="12.75" thickBot="1">
      <c r="A43" s="8" t="s">
        <v>90</v>
      </c>
      <c r="B43" s="26" t="s">
        <v>30</v>
      </c>
      <c r="C43" s="10">
        <v>7</v>
      </c>
      <c r="D43" s="10">
        <v>5</v>
      </c>
      <c r="E43" s="10">
        <v>9</v>
      </c>
      <c r="F43" s="10">
        <v>7</v>
      </c>
      <c r="G43" s="10">
        <v>8</v>
      </c>
      <c r="H43" s="10">
        <v>9</v>
      </c>
      <c r="I43" s="10">
        <v>6</v>
      </c>
      <c r="J43" s="10">
        <v>7</v>
      </c>
      <c r="K43" s="10">
        <v>7</v>
      </c>
      <c r="L43" s="11">
        <f t="shared" si="1"/>
        <v>65</v>
      </c>
      <c r="O43">
        <f>RANK(L43,($L$38:$L$43,$L$46:$L$52,$L$55:$L$58),1)</f>
        <v>14</v>
      </c>
      <c r="Q43" s="22">
        <f>$L$53</f>
        <v>222</v>
      </c>
      <c r="R43" s="19" t="str">
        <f>$B$45</f>
        <v>Guthrie Center</v>
      </c>
    </row>
    <row r="44" spans="1:18" ht="12.75" thickBot="1">
      <c r="A44" s="8"/>
      <c r="B44" s="12"/>
      <c r="C44" s="9"/>
      <c r="D44" s="9"/>
      <c r="E44" s="9"/>
      <c r="F44" s="9"/>
      <c r="G44" s="9"/>
      <c r="H44" s="9"/>
      <c r="I44" s="9"/>
      <c r="J44" s="9"/>
      <c r="K44" s="9"/>
      <c r="L44" s="13">
        <f>IF(COUNTIF(L38:L43,"&gt;1")&lt;4,"",IF(COUNTIF(L38:L43,"&gt;1")&gt;=4,(SMALL(L38:L43,1)+SMALL(L38:L43,2)+SMALL(L38:L43,3)+SMALL(L38:L43,4))))</f>
        <v>232</v>
      </c>
      <c r="Q44" s="22">
        <f>$L$44</f>
        <v>232</v>
      </c>
      <c r="R44" s="19" t="str">
        <f>$B$37</f>
        <v>Earlham</v>
      </c>
    </row>
    <row r="45" spans="1:12" ht="12">
      <c r="A45" s="8"/>
      <c r="B45" s="84" t="s">
        <v>118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6" spans="1:18" ht="12">
      <c r="A46" s="8" t="s">
        <v>87</v>
      </c>
      <c r="B46" s="53" t="s">
        <v>31</v>
      </c>
      <c r="C46" s="10">
        <v>6</v>
      </c>
      <c r="D46" s="10">
        <v>5</v>
      </c>
      <c r="E46" s="10">
        <v>6</v>
      </c>
      <c r="F46" s="10">
        <v>6</v>
      </c>
      <c r="G46" s="10">
        <v>7</v>
      </c>
      <c r="H46" s="10">
        <v>7</v>
      </c>
      <c r="I46" s="10">
        <v>5</v>
      </c>
      <c r="J46" s="10">
        <v>7</v>
      </c>
      <c r="K46" s="10">
        <v>7</v>
      </c>
      <c r="L46" s="11">
        <f>IF(COUNT(C46:K46)&lt;9,"",SUM(C46:K46))</f>
        <v>56</v>
      </c>
      <c r="O46">
        <f>RANK(L46,($L$38:$L$43,$L$46:$L$52,$L$55:$L$58),1)</f>
        <v>9</v>
      </c>
      <c r="Q46" s="85"/>
      <c r="R46" s="85"/>
    </row>
    <row r="47" spans="1:18" ht="12">
      <c r="A47" s="8" t="s">
        <v>88</v>
      </c>
      <c r="B47" s="53" t="s">
        <v>32</v>
      </c>
      <c r="C47" s="10">
        <v>7</v>
      </c>
      <c r="D47" s="10">
        <v>6</v>
      </c>
      <c r="E47" s="10">
        <v>5</v>
      </c>
      <c r="F47" s="10">
        <v>6</v>
      </c>
      <c r="G47" s="10">
        <v>5</v>
      </c>
      <c r="H47" s="10">
        <v>7</v>
      </c>
      <c r="I47" s="10">
        <v>7</v>
      </c>
      <c r="J47" s="10">
        <v>6</v>
      </c>
      <c r="K47" s="10">
        <v>6</v>
      </c>
      <c r="L47" s="11">
        <f aca="true" t="shared" si="2" ref="L47:L52">IF(COUNT(C47:K47)&lt;9,"",SUM(C47:K47))</f>
        <v>55</v>
      </c>
      <c r="O47">
        <f>RANK(L47,($L$38:$L$43,$L$46:$L$52,$L$55:$L$58),1)</f>
        <v>4</v>
      </c>
      <c r="Q47" s="58"/>
      <c r="R47" s="58"/>
    </row>
    <row r="48" spans="1:18" ht="12">
      <c r="A48" s="8" t="s">
        <v>89</v>
      </c>
      <c r="B48" s="53" t="s">
        <v>33</v>
      </c>
      <c r="C48" s="10">
        <v>4</v>
      </c>
      <c r="D48" s="10">
        <v>6</v>
      </c>
      <c r="E48" s="10">
        <v>7</v>
      </c>
      <c r="F48" s="10">
        <v>8</v>
      </c>
      <c r="G48" s="10">
        <v>7</v>
      </c>
      <c r="H48" s="10">
        <v>10</v>
      </c>
      <c r="I48" s="10">
        <v>3</v>
      </c>
      <c r="J48" s="10">
        <v>6</v>
      </c>
      <c r="K48" s="10">
        <v>7</v>
      </c>
      <c r="L48" s="11">
        <f t="shared" si="2"/>
        <v>58</v>
      </c>
      <c r="O48">
        <f>RANK(L48,($L$38:$L$43,$L$46:$L$52,$L$55:$L$58),1)</f>
        <v>11</v>
      </c>
      <c r="Q48" s="58"/>
      <c r="R48" s="58"/>
    </row>
    <row r="49" spans="1:15" ht="12">
      <c r="A49" s="8" t="s">
        <v>90</v>
      </c>
      <c r="B49" s="53" t="s">
        <v>34</v>
      </c>
      <c r="C49" s="10">
        <v>5</v>
      </c>
      <c r="D49" s="10">
        <v>5</v>
      </c>
      <c r="E49" s="10">
        <v>10</v>
      </c>
      <c r="F49" s="10">
        <v>5</v>
      </c>
      <c r="G49" s="10">
        <v>4</v>
      </c>
      <c r="H49" s="10">
        <v>6</v>
      </c>
      <c r="I49" s="10">
        <v>7</v>
      </c>
      <c r="J49" s="10">
        <v>7</v>
      </c>
      <c r="K49" s="10">
        <v>6</v>
      </c>
      <c r="L49" s="11">
        <f t="shared" si="2"/>
        <v>55</v>
      </c>
      <c r="M49" s="2"/>
      <c r="N49" s="2"/>
      <c r="O49">
        <f>RANK(L49,($L$38:$L$43,$L$46:$L$52,$L$55:$L$58),1)</f>
        <v>4</v>
      </c>
    </row>
    <row r="50" spans="1:15" ht="12">
      <c r="A50" s="8"/>
      <c r="B50" s="53" t="s">
        <v>35</v>
      </c>
      <c r="C50" s="10">
        <v>4</v>
      </c>
      <c r="D50" s="10">
        <v>4</v>
      </c>
      <c r="E50" s="10">
        <v>7</v>
      </c>
      <c r="F50" s="10">
        <v>7</v>
      </c>
      <c r="G50" s="10">
        <v>7</v>
      </c>
      <c r="H50" s="10">
        <v>6</v>
      </c>
      <c r="I50" s="10">
        <v>8</v>
      </c>
      <c r="J50" s="10">
        <v>7</v>
      </c>
      <c r="K50" s="10">
        <v>6</v>
      </c>
      <c r="L50" s="11">
        <f t="shared" si="2"/>
        <v>56</v>
      </c>
      <c r="O50">
        <f>RANK(L50,($L$38:$L$43,$L$46:$L$52,$L$55:$L$58),1)</f>
        <v>9</v>
      </c>
    </row>
    <row r="51" spans="1:15" ht="12">
      <c r="A51" s="8"/>
      <c r="B51" s="53" t="s">
        <v>124</v>
      </c>
      <c r="C51" s="10">
        <v>6</v>
      </c>
      <c r="D51" s="10">
        <v>6</v>
      </c>
      <c r="E51" s="10">
        <v>6</v>
      </c>
      <c r="F51" s="10">
        <v>9</v>
      </c>
      <c r="G51" s="10">
        <v>4</v>
      </c>
      <c r="H51" s="10">
        <v>8</v>
      </c>
      <c r="I51" s="10">
        <v>6</v>
      </c>
      <c r="J51" s="10">
        <v>7</v>
      </c>
      <c r="K51" s="10">
        <v>6</v>
      </c>
      <c r="L51" s="11">
        <f t="shared" si="2"/>
        <v>58</v>
      </c>
      <c r="O51">
        <f>RANK(L51,($L$38:$L$43,$L$46:$L$52,$L$55:$L$58),1)</f>
        <v>11</v>
      </c>
    </row>
    <row r="52" spans="1:15" ht="12.75" thickBot="1">
      <c r="A52" s="8" t="s">
        <v>91</v>
      </c>
      <c r="B52" s="53" t="s">
        <v>36</v>
      </c>
      <c r="C52" s="10">
        <v>5</v>
      </c>
      <c r="D52" s="10">
        <v>6</v>
      </c>
      <c r="E52" s="10">
        <v>5</v>
      </c>
      <c r="F52" s="10">
        <v>9</v>
      </c>
      <c r="G52" s="10">
        <v>8</v>
      </c>
      <c r="H52" s="10">
        <v>8</v>
      </c>
      <c r="I52" s="10">
        <v>8</v>
      </c>
      <c r="J52" s="10">
        <v>8</v>
      </c>
      <c r="K52" s="10">
        <v>5</v>
      </c>
      <c r="L52" s="11">
        <f t="shared" si="2"/>
        <v>62</v>
      </c>
      <c r="O52">
        <f>RANK(L52,($L$38:$L$43,$L$46:$L$52,$L$55:$L$58),1)</f>
        <v>13</v>
      </c>
    </row>
    <row r="53" spans="1:12" ht="12.75" thickBot="1">
      <c r="A53" s="8"/>
      <c r="B53" s="12"/>
      <c r="C53" s="9"/>
      <c r="D53" s="9"/>
      <c r="E53" s="9"/>
      <c r="F53" s="9"/>
      <c r="G53" s="9"/>
      <c r="H53" s="9"/>
      <c r="I53" s="9"/>
      <c r="J53" s="9"/>
      <c r="K53" s="9"/>
      <c r="L53" s="13">
        <f>IF(COUNTIF(L46:L52,"&gt;1")&lt;4,"",IF(COUNTIF(L46:L52,"&gt;1")&gt;=4,(SMALL(L46:L52,1)+SMALL(L46:L52,2)+SMALL(L46:L52,3)+SMALL(L46:L52,4))))</f>
        <v>222</v>
      </c>
    </row>
    <row r="54" spans="1:12" ht="12">
      <c r="A54" s="8"/>
      <c r="B54" s="68" t="s">
        <v>111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1:15" ht="12">
      <c r="A55" s="8" t="s">
        <v>87</v>
      </c>
      <c r="B55" s="16" t="s">
        <v>12</v>
      </c>
      <c r="C55" s="10">
        <v>4</v>
      </c>
      <c r="D55" s="10">
        <v>7</v>
      </c>
      <c r="E55" s="10">
        <v>5</v>
      </c>
      <c r="F55" s="10">
        <v>6</v>
      </c>
      <c r="G55" s="10">
        <v>5</v>
      </c>
      <c r="H55" s="10">
        <v>7</v>
      </c>
      <c r="I55" s="10">
        <v>5</v>
      </c>
      <c r="J55" s="10">
        <v>5</v>
      </c>
      <c r="K55" s="10">
        <v>6</v>
      </c>
      <c r="L55" s="11">
        <f>IF(COUNT(C55:K55)&lt;9,"",SUM(C55:K55))</f>
        <v>50</v>
      </c>
      <c r="M55" s="2"/>
      <c r="N55" s="2"/>
      <c r="O55">
        <f>RANK(L55,($L$38:$L$43,$L$46:$L$52,$L$55:$L$58),1)</f>
        <v>2</v>
      </c>
    </row>
    <row r="56" spans="1:15" ht="12">
      <c r="A56" s="8" t="s">
        <v>88</v>
      </c>
      <c r="B56" s="16" t="s">
        <v>37</v>
      </c>
      <c r="C56" s="10">
        <v>5</v>
      </c>
      <c r="D56" s="10">
        <v>6</v>
      </c>
      <c r="E56" s="10">
        <v>6</v>
      </c>
      <c r="F56" s="10">
        <v>5</v>
      </c>
      <c r="G56" s="10">
        <v>5</v>
      </c>
      <c r="H56" s="10">
        <v>7</v>
      </c>
      <c r="I56" s="10">
        <v>7</v>
      </c>
      <c r="J56" s="10">
        <v>5</v>
      </c>
      <c r="K56" s="10">
        <v>6</v>
      </c>
      <c r="L56" s="11">
        <f>IF(COUNT(C56:K56)&lt;9,"",SUM(C56:K56))</f>
        <v>52</v>
      </c>
      <c r="O56">
        <f>RANK(L56,($L$38:$L$43,$L$46:$L$52,$L$55:$L$58),1)</f>
        <v>3</v>
      </c>
    </row>
    <row r="57" spans="1:15" ht="12">
      <c r="A57" s="8" t="s">
        <v>89</v>
      </c>
      <c r="B57" s="16" t="s">
        <v>15</v>
      </c>
      <c r="C57" s="10">
        <v>4</v>
      </c>
      <c r="D57" s="10">
        <v>6</v>
      </c>
      <c r="E57" s="10">
        <v>6</v>
      </c>
      <c r="F57" s="10">
        <v>6</v>
      </c>
      <c r="G57" s="10">
        <v>8</v>
      </c>
      <c r="H57" s="10">
        <v>6</v>
      </c>
      <c r="I57" s="10">
        <v>6</v>
      </c>
      <c r="J57" s="10">
        <v>7</v>
      </c>
      <c r="K57" s="10">
        <v>6</v>
      </c>
      <c r="L57" s="11">
        <f>IF(COUNT(C57:K57)&lt;9,"",SUM(C57:K57))</f>
        <v>55</v>
      </c>
      <c r="O57">
        <f>RANK(L57,($L$38:$L$43,$L$46:$L$52,$L$55:$L$58),1)</f>
        <v>4</v>
      </c>
    </row>
    <row r="58" spans="1:15" ht="12.75" thickBot="1">
      <c r="A58" s="8" t="s">
        <v>90</v>
      </c>
      <c r="B58" s="16" t="s">
        <v>38</v>
      </c>
      <c r="C58" s="10">
        <v>5</v>
      </c>
      <c r="D58" s="10">
        <v>6</v>
      </c>
      <c r="E58" s="10">
        <v>6</v>
      </c>
      <c r="F58" s="10">
        <v>5</v>
      </c>
      <c r="G58" s="10">
        <v>6</v>
      </c>
      <c r="H58" s="10">
        <v>7</v>
      </c>
      <c r="I58" s="10">
        <v>5</v>
      </c>
      <c r="J58" s="10">
        <v>8</v>
      </c>
      <c r="K58" s="10">
        <v>7</v>
      </c>
      <c r="L58" s="11">
        <f>IF(COUNT(C58:K58)&lt;9,"",SUM(C58:K58))</f>
        <v>55</v>
      </c>
      <c r="O58">
        <f>RANK(L58,($L$38:$L$43,$L$46:$L$52,$L$55:$L$58),1)</f>
        <v>4</v>
      </c>
    </row>
    <row r="59" spans="1:12" ht="12.75" thickBot="1">
      <c r="A59" s="8"/>
      <c r="B59" s="12"/>
      <c r="C59" s="9"/>
      <c r="D59" s="9"/>
      <c r="E59" s="9"/>
      <c r="F59" s="9"/>
      <c r="G59" s="9"/>
      <c r="H59" s="9"/>
      <c r="I59" s="9"/>
      <c r="J59" s="9"/>
      <c r="K59" s="9"/>
      <c r="L59" s="13">
        <f>IF(COUNTIF(L55:L58,"&gt;1")&lt;4,"",IF(COUNTIF(L55:L58,"&gt;1")&gt;=4,(SMALL(L55:L58,1)+SMALL(L55:L58,2)+SMALL(L55:L58,3)+SMALL(L55:L58,4))))</f>
        <v>212</v>
      </c>
    </row>
  </sheetData>
  <sheetProtection/>
  <mergeCells count="10">
    <mergeCell ref="A1:R2"/>
    <mergeCell ref="B9:L9"/>
    <mergeCell ref="B17:L17"/>
    <mergeCell ref="B25:L25"/>
    <mergeCell ref="B54:L54"/>
    <mergeCell ref="Q17:R17"/>
    <mergeCell ref="A32:R33"/>
    <mergeCell ref="Q46:R46"/>
    <mergeCell ref="B37:L37"/>
    <mergeCell ref="B45:L45"/>
  </mergeCells>
  <conditionalFormatting sqref="C55:C58 C38:C43 C46:C52 C10:C15 C18:C23 C26:C29">
    <cfRule type="cellIs" priority="1" dxfId="1" operator="lessThan" stopIfTrue="1">
      <formula>'@ GC'!$C$6</formula>
    </cfRule>
    <cfRule type="cellIs" priority="2" dxfId="0" operator="greaterThan" stopIfTrue="1">
      <formula>'@ GC'!$C$6+2</formula>
    </cfRule>
  </conditionalFormatting>
  <conditionalFormatting sqref="D55:D58 D38:D43 D46:D52 D10:D15 D18:D23 D26:D29">
    <cfRule type="cellIs" priority="3" dxfId="1" operator="lessThan" stopIfTrue="1">
      <formula>'@ GC'!$D$6</formula>
    </cfRule>
    <cfRule type="cellIs" priority="4" dxfId="0" operator="greaterThan" stopIfTrue="1">
      <formula>'@ GC'!$D$6+2</formula>
    </cfRule>
  </conditionalFormatting>
  <conditionalFormatting sqref="E55:E58 E38:E43 E46:E52 E10:E15 E18:E23 E26:E29">
    <cfRule type="cellIs" priority="5" dxfId="1" operator="lessThan" stopIfTrue="1">
      <formula>'@ GC'!$E$6</formula>
    </cfRule>
    <cfRule type="cellIs" priority="6" dxfId="0" operator="greaterThan" stopIfTrue="1">
      <formula>'@ GC'!$E$6+2</formula>
    </cfRule>
  </conditionalFormatting>
  <conditionalFormatting sqref="F55:F58 F38:F43 F46:F52 F10:F15 F18:F23 F26:F29">
    <cfRule type="cellIs" priority="7" dxfId="1" operator="lessThan" stopIfTrue="1">
      <formula>'@ GC'!$F$6</formula>
    </cfRule>
    <cfRule type="cellIs" priority="8" dxfId="0" operator="greaterThan" stopIfTrue="1">
      <formula>'@ GC'!$F$6+2</formula>
    </cfRule>
  </conditionalFormatting>
  <conditionalFormatting sqref="G55:G58 G38:G43 G46:G52 G10:G15 G18:G23 G26:G29">
    <cfRule type="cellIs" priority="9" dxfId="1" operator="lessThan" stopIfTrue="1">
      <formula>'@ GC'!$G$6</formula>
    </cfRule>
    <cfRule type="cellIs" priority="10" dxfId="0" operator="greaterThan" stopIfTrue="1">
      <formula>'@ GC'!$G$6+2</formula>
    </cfRule>
  </conditionalFormatting>
  <conditionalFormatting sqref="H55:H58 H38:H43 H46:H52 H10:H15 H18:H23 H26:H29">
    <cfRule type="cellIs" priority="11" dxfId="1" operator="lessThan" stopIfTrue="1">
      <formula>'@ GC'!$H$6</formula>
    </cfRule>
    <cfRule type="cellIs" priority="12" dxfId="0" operator="greaterThan" stopIfTrue="1">
      <formula>'@ GC'!$H$6+2</formula>
    </cfRule>
  </conditionalFormatting>
  <conditionalFormatting sqref="I55:I58 I38:I43 I46:I52 I10:I15 I18:I23 I26:I29">
    <cfRule type="cellIs" priority="13" dxfId="1" operator="lessThan" stopIfTrue="1">
      <formula>'@ GC'!$I$6</formula>
    </cfRule>
    <cfRule type="cellIs" priority="14" dxfId="0" operator="greaterThan" stopIfTrue="1">
      <formula>'@ GC'!$I$6+2</formula>
    </cfRule>
  </conditionalFormatting>
  <conditionalFormatting sqref="J55:J58 J38:J43 J46:J52 J10:J15 J18:J23 J26:J29">
    <cfRule type="cellIs" priority="15" dxfId="1" operator="lessThan" stopIfTrue="1">
      <formula>'@ GC'!$J$6</formula>
    </cfRule>
    <cfRule type="cellIs" priority="16" dxfId="0" operator="greaterThan" stopIfTrue="1">
      <formula>'@ GC'!$J$6+2</formula>
    </cfRule>
  </conditionalFormatting>
  <conditionalFormatting sqref="K55:K58 K38:K43 K46:K52 K10:K15 K18:K23 K26:K29">
    <cfRule type="cellIs" priority="17" dxfId="1" operator="lessThan" stopIfTrue="1">
      <formula>'@ GC'!$K$6</formula>
    </cfRule>
    <cfRule type="cellIs" priority="18" dxfId="0" operator="greaterThan" stopIfTrue="1">
      <formula>'@ GC'!$K$6+2</formula>
    </cfRule>
  </conditionalFormatting>
  <printOptions/>
  <pageMargins left="0.75" right="0.75" top="1" bottom="1" header="0.5" footer="0.5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Prairie Valley 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Coordinator</dc:creator>
  <cp:keywords/>
  <dc:description/>
  <cp:lastModifiedBy>Jim Casey</cp:lastModifiedBy>
  <cp:lastPrinted>2010-05-03T22:11:08Z</cp:lastPrinted>
  <dcterms:created xsi:type="dcterms:W3CDTF">2001-04-12T14:40:21Z</dcterms:created>
  <dcterms:modified xsi:type="dcterms:W3CDTF">2016-04-26T23:47:08Z</dcterms:modified>
  <cp:category/>
  <cp:version/>
  <cp:contentType/>
  <cp:contentStatus/>
</cp:coreProperties>
</file>